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ka\Desktop\"/>
    </mc:Choice>
  </mc:AlternateContent>
  <bookViews>
    <workbookView xWindow="0" yWindow="0" windowWidth="28800" windowHeight="12435"/>
  </bookViews>
  <sheets>
    <sheet name="Stavba" sheetId="1" r:id="rId1"/>
    <sheet name="0020  KL" sheetId="2" r:id="rId2"/>
    <sheet name="0020  Rek" sheetId="3" r:id="rId3"/>
    <sheet name="0020  Pol" sheetId="4" r:id="rId4"/>
    <sheet name="0021  KL" sheetId="5" r:id="rId5"/>
    <sheet name="0021  Rek" sheetId="6" r:id="rId6"/>
    <sheet name="0021 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'0020  Pol'!$1:$6</definedName>
    <definedName name="_xlnm.Print_Titles" localSheetId="2">'0020  Rek'!$1:$6</definedName>
    <definedName name="_xlnm.Print_Titles" localSheetId="6">'0021  Pol'!$1:$6</definedName>
    <definedName name="_xlnm.Print_Titles" localSheetId="5">'0021  Rek'!$1:$6</definedName>
    <definedName name="Objednatel" localSheetId="0">Stavba!$D$11</definedName>
    <definedName name="Objekt" localSheetId="0">Stavba!$B$29</definedName>
    <definedName name="_xlnm.Print_Area" localSheetId="1">'0020  KL'!$A$1:$G$45</definedName>
    <definedName name="_xlnm.Print_Area" localSheetId="3">'0020  Pol'!$A$1:$K$18</definedName>
    <definedName name="_xlnm.Print_Area" localSheetId="2">'0020  Rek'!$A$1:$I$23</definedName>
    <definedName name="_xlnm.Print_Area" localSheetId="4">'0021  KL'!$A$1:$G$45</definedName>
    <definedName name="_xlnm.Print_Area" localSheetId="6">'0021  Pol'!$A$1:$K$12</definedName>
    <definedName name="_xlnm.Print_Area" localSheetId="5">'0021  Rek'!$A$1:$I$23</definedName>
    <definedName name="_xlnm.Print_Area" localSheetId="0">Stavba!$B$1:$J$71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'0020  Pol'!#REF!</definedName>
    <definedName name="solver_opt" localSheetId="6" hidden="1">'0021 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Stavba!$F$52:$J$52</definedName>
    <definedName name="StavbaCelkem" localSheetId="0">Stavba!$H$32</definedName>
    <definedName name="Zhotovitel" localSheetId="0">Stavba!$D$7</definedName>
  </definedNames>
  <calcPr calcId="152511"/>
</workbook>
</file>

<file path=xl/calcChain.xml><?xml version="1.0" encoding="utf-8"?>
<calcChain xmlns="http://schemas.openxmlformats.org/spreadsheetml/2006/main">
  <c r="I21" i="6" l="1"/>
  <c r="D21" i="5"/>
  <c r="I20" i="6"/>
  <c r="G21" i="5" s="1"/>
  <c r="D20" i="5"/>
  <c r="I19" i="6"/>
  <c r="G20" i="5" s="1"/>
  <c r="D19" i="5"/>
  <c r="I18" i="6"/>
  <c r="G19" i="5" s="1"/>
  <c r="D18" i="5"/>
  <c r="I17" i="6"/>
  <c r="G18" i="5" s="1"/>
  <c r="D17" i="5"/>
  <c r="I16" i="6"/>
  <c r="G17" i="5" s="1"/>
  <c r="D16" i="5"/>
  <c r="I15" i="6"/>
  <c r="G16" i="5" s="1"/>
  <c r="D15" i="5"/>
  <c r="I14" i="6"/>
  <c r="H22" i="6" s="1"/>
  <c r="G23" i="5" s="1"/>
  <c r="BE11" i="7"/>
  <c r="BE12" i="7" s="1"/>
  <c r="BD11" i="7"/>
  <c r="BC11" i="7"/>
  <c r="BC12" i="7" s="1"/>
  <c r="BB11" i="7"/>
  <c r="BA11" i="7"/>
  <c r="BA12" i="7" s="1"/>
  <c r="E8" i="6" s="1"/>
  <c r="K11" i="7"/>
  <c r="I11" i="7"/>
  <c r="I12" i="7" s="1"/>
  <c r="G11" i="7"/>
  <c r="I8" i="6"/>
  <c r="G8" i="6"/>
  <c r="B8" i="6"/>
  <c r="A8" i="6"/>
  <c r="BD12" i="7"/>
  <c r="H8" i="6" s="1"/>
  <c r="BB12" i="7"/>
  <c r="F8" i="6" s="1"/>
  <c r="K12" i="7"/>
  <c r="G12" i="7"/>
  <c r="BE8" i="7"/>
  <c r="BD8" i="7"/>
  <c r="BD9" i="7" s="1"/>
  <c r="BC8" i="7"/>
  <c r="BB8" i="7"/>
  <c r="BB9" i="7" s="1"/>
  <c r="K8" i="7"/>
  <c r="K9" i="7" s="1"/>
  <c r="I8" i="7"/>
  <c r="G8" i="7"/>
  <c r="H7" i="6"/>
  <c r="F7" i="6"/>
  <c r="B7" i="6"/>
  <c r="A7" i="6"/>
  <c r="BE9" i="7"/>
  <c r="I7" i="6" s="1"/>
  <c r="BC9" i="7"/>
  <c r="G7" i="6" s="1"/>
  <c r="I9" i="7"/>
  <c r="E4" i="7"/>
  <c r="F3" i="7"/>
  <c r="C33" i="5"/>
  <c r="F33" i="5" s="1"/>
  <c r="C31" i="5"/>
  <c r="G7" i="5"/>
  <c r="I21" i="3"/>
  <c r="D21" i="2"/>
  <c r="I20" i="3"/>
  <c r="G21" i="2" s="1"/>
  <c r="D20" i="2"/>
  <c r="I19" i="3"/>
  <c r="G20" i="2" s="1"/>
  <c r="D19" i="2"/>
  <c r="I18" i="3"/>
  <c r="G19" i="2" s="1"/>
  <c r="D18" i="2"/>
  <c r="I17" i="3"/>
  <c r="G18" i="2" s="1"/>
  <c r="D17" i="2"/>
  <c r="I16" i="3"/>
  <c r="G17" i="2" s="1"/>
  <c r="D16" i="2"/>
  <c r="I15" i="3"/>
  <c r="G16" i="2" s="1"/>
  <c r="D15" i="2"/>
  <c r="I14" i="3"/>
  <c r="G15" i="2" s="1"/>
  <c r="BE17" i="4"/>
  <c r="BE18" i="4" s="1"/>
  <c r="I8" i="3" s="1"/>
  <c r="BD17" i="4"/>
  <c r="BD18" i="4" s="1"/>
  <c r="H8" i="3" s="1"/>
  <c r="BC17" i="4"/>
  <c r="BB17" i="4"/>
  <c r="K17" i="4"/>
  <c r="K18" i="4" s="1"/>
  <c r="I17" i="4"/>
  <c r="G17" i="4"/>
  <c r="BA17" i="4" s="1"/>
  <c r="BA18" i="4" s="1"/>
  <c r="E8" i="3" s="1"/>
  <c r="B8" i="3"/>
  <c r="A8" i="3"/>
  <c r="BC18" i="4"/>
  <c r="G8" i="3" s="1"/>
  <c r="BB18" i="4"/>
  <c r="F8" i="3" s="1"/>
  <c r="I18" i="4"/>
  <c r="G18" i="4"/>
  <c r="BE14" i="4"/>
  <c r="BD14" i="4"/>
  <c r="BC14" i="4"/>
  <c r="BB14" i="4"/>
  <c r="K14" i="4"/>
  <c r="I14" i="4"/>
  <c r="G14" i="4"/>
  <c r="BA14" i="4" s="1"/>
  <c r="BE13" i="4"/>
  <c r="BD13" i="4"/>
  <c r="BC13" i="4"/>
  <c r="BB13" i="4"/>
  <c r="K13" i="4"/>
  <c r="I13" i="4"/>
  <c r="G13" i="4"/>
  <c r="BA13" i="4" s="1"/>
  <c r="BE12" i="4"/>
  <c r="BD12" i="4"/>
  <c r="BC12" i="4"/>
  <c r="BB12" i="4"/>
  <c r="K12" i="4"/>
  <c r="I12" i="4"/>
  <c r="G12" i="4"/>
  <c r="BA12" i="4" s="1"/>
  <c r="BE11" i="4"/>
  <c r="BD11" i="4"/>
  <c r="BC11" i="4"/>
  <c r="BB11" i="4"/>
  <c r="K11" i="4"/>
  <c r="I11" i="4"/>
  <c r="G11" i="4"/>
  <c r="BA11" i="4" s="1"/>
  <c r="BE10" i="4"/>
  <c r="BD10" i="4"/>
  <c r="BC10" i="4"/>
  <c r="BB10" i="4"/>
  <c r="K10" i="4"/>
  <c r="I10" i="4"/>
  <c r="G10" i="4"/>
  <c r="BA10" i="4" s="1"/>
  <c r="BE9" i="4"/>
  <c r="BD9" i="4"/>
  <c r="BC9" i="4"/>
  <c r="BB9" i="4"/>
  <c r="K9" i="4"/>
  <c r="I9" i="4"/>
  <c r="G9" i="4"/>
  <c r="BA9" i="4" s="1"/>
  <c r="BE8" i="4"/>
  <c r="BD8" i="4"/>
  <c r="BD15" i="4" s="1"/>
  <c r="H7" i="3" s="1"/>
  <c r="BC8" i="4"/>
  <c r="BB8" i="4"/>
  <c r="K8" i="4"/>
  <c r="I8" i="4"/>
  <c r="G8" i="4"/>
  <c r="BA8" i="4" s="1"/>
  <c r="B7" i="3"/>
  <c r="A7" i="3"/>
  <c r="BE15" i="4"/>
  <c r="I7" i="3" s="1"/>
  <c r="E4" i="4"/>
  <c r="F3" i="4"/>
  <c r="C33" i="2"/>
  <c r="F33" i="2" s="1"/>
  <c r="C31" i="2"/>
  <c r="G7" i="2"/>
  <c r="H70" i="1"/>
  <c r="J52" i="1"/>
  <c r="I52" i="1"/>
  <c r="H52" i="1"/>
  <c r="G52" i="1"/>
  <c r="F52" i="1"/>
  <c r="H41" i="1"/>
  <c r="G41" i="1"/>
  <c r="I40" i="1"/>
  <c r="F40" i="1" s="1"/>
  <c r="I39" i="1"/>
  <c r="F39" i="1" s="1"/>
  <c r="H38" i="1"/>
  <c r="G38" i="1"/>
  <c r="H32" i="1"/>
  <c r="I21" i="1" s="1"/>
  <c r="I22" i="1" s="1"/>
  <c r="G32" i="1"/>
  <c r="I31" i="1"/>
  <c r="F31" i="1" s="1"/>
  <c r="I30" i="1"/>
  <c r="H29" i="1"/>
  <c r="G29" i="1"/>
  <c r="D22" i="1"/>
  <c r="D20" i="1"/>
  <c r="I19" i="1"/>
  <c r="I2" i="1"/>
  <c r="BA15" i="4" l="1"/>
  <c r="E7" i="3" s="1"/>
  <c r="K15" i="4"/>
  <c r="BC15" i="4"/>
  <c r="G7" i="3" s="1"/>
  <c r="G9" i="3" s="1"/>
  <c r="C18" i="2" s="1"/>
  <c r="H22" i="3"/>
  <c r="G23" i="2" s="1"/>
  <c r="G22" i="2" s="1"/>
  <c r="I20" i="1"/>
  <c r="G15" i="5"/>
  <c r="I23" i="1"/>
  <c r="I9" i="6"/>
  <c r="C21" i="5" s="1"/>
  <c r="H9" i="6"/>
  <c r="C17" i="5" s="1"/>
  <c r="G22" i="5"/>
  <c r="G9" i="6"/>
  <c r="C18" i="5" s="1"/>
  <c r="F9" i="6"/>
  <c r="C16" i="5" s="1"/>
  <c r="BA8" i="7"/>
  <c r="BA9" i="7" s="1"/>
  <c r="E7" i="6" s="1"/>
  <c r="E9" i="6" s="1"/>
  <c r="C15" i="5" s="1"/>
  <c r="G9" i="7"/>
  <c r="E9" i="3"/>
  <c r="C15" i="2" s="1"/>
  <c r="I9" i="3"/>
  <c r="C21" i="2" s="1"/>
  <c r="I32" i="1"/>
  <c r="F30" i="1"/>
  <c r="F32" i="1" s="1"/>
  <c r="I41" i="1"/>
  <c r="F41" i="1"/>
  <c r="E51" i="1"/>
  <c r="E52" i="1"/>
  <c r="E49" i="1"/>
  <c r="E50" i="1"/>
  <c r="G15" i="4"/>
  <c r="BB15" i="4"/>
  <c r="F7" i="3" s="1"/>
  <c r="F9" i="3" s="1"/>
  <c r="C16" i="2" s="1"/>
  <c r="I15" i="4"/>
  <c r="H9" i="3"/>
  <c r="C17" i="2" s="1"/>
  <c r="C19" i="5" l="1"/>
  <c r="C22" i="5" s="1"/>
  <c r="C23" i="5" s="1"/>
  <c r="F30" i="5" s="1"/>
  <c r="F31" i="5"/>
  <c r="F34" i="5" s="1"/>
  <c r="C19" i="2"/>
  <c r="C22" i="2" s="1"/>
  <c r="C23" i="2" s="1"/>
  <c r="F30" i="2" s="1"/>
  <c r="F31" i="2"/>
  <c r="F34" i="2" s="1"/>
  <c r="J39" i="1"/>
  <c r="J41" i="1"/>
  <c r="J40" i="1"/>
  <c r="J32" i="1"/>
  <c r="J30" i="1"/>
  <c r="J31" i="1"/>
</calcChain>
</file>

<file path=xl/sharedStrings.xml><?xml version="1.0" encoding="utf-8"?>
<sst xmlns="http://schemas.openxmlformats.org/spreadsheetml/2006/main" count="363" uniqueCount="156">
  <si>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</si>
  <si>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</si>
  <si>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</si>
  <si>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</si>
  <si>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</si>
  <si>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</si>
  <si>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</si>
  <si>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</si>
  <si>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</si>
  <si>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</si>
  <si>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</si>
  <si>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</si>
  <si>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</si>
  <si>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</si>
  <si>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</si>
  <si>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</si>
  <si>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</si>
  <si>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</si>
  <si>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</si>
  <si>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</si>
  <si>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</si>
  <si>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</si>
  <si>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</si>
  <si>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</si>
  <si>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</si>
  <si>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</si>
  <si>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</si>
  <si>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</si>
  <si>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</si>
  <si>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</si>
  <si>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</si>
  <si>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</si>
  <si>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</si>
  <si>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</si>
  <si>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</si>
  <si>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</si>
  <si>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</si>
  <si>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</si>
  <si>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</si>
  <si>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</si>
  <si>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</si>
  <si>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</si>
  <si>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</si>
  <si>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</si>
  <si>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</si>
  <si>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</si>
  <si>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</si>
  <si>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</si>
  <si>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</si>
  <si>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</si>
  <si>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</si>
  <si>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</si>
  <si>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</si>
  <si>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</si>
  <si>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</si>
  <si>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</si>
  <si>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</si>
  <si>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</si>
  <si>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</si>
  <si>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</si>
  <si>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</si>
  <si>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</si>
  <si>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</si>
  <si>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</si>
  <si>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</si>
  <si>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</si>
  <si>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</si>
  <si>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</si>
  <si>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</si>
  <si>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</si>
  <si>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</si>
  <si>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</si>
  <si>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</si>
  <si>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</si>
  <si>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</si>
  <si>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</si>
  <si>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</si>
  <si>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</si>
  <si>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</si>
  <si>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</si>
  <si>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</si>
  <si>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</si>
  <si>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</si>
  <si>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</si>
  <si>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</si>
  <si>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</si>
  <si>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</si>
  <si>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</si>
  <si>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</si>
  <si>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</si>
  <si>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</si>
  <si>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</si>
  <si>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</si>
  <si>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</si>
  <si>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</si>
  <si>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</si>
  <si>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</si>
  <si>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</si>
  <si>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</si>
  <si>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</si>
  <si>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</si>
  <si>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SLEPÝ ROZPOČET</t>
  </si>
  <si>
    <t>Slepý rozpočet</t>
  </si>
  <si>
    <t>0017</t>
  </si>
  <si>
    <t>Obnova rybníka Bašta v k.ú.Tři Dvory</t>
  </si>
  <si>
    <t>0017 Obnova rybníka Bašta v k.ú.Tři Dvory</t>
  </si>
  <si>
    <t>0020</t>
  </si>
  <si>
    <t>SO-01 Odstranění nánosů</t>
  </si>
  <si>
    <t>0020 SO-01 Odstranění nánosů</t>
  </si>
  <si>
    <t/>
  </si>
  <si>
    <t>1 Zemní práce</t>
  </si>
  <si>
    <t>111103401R00</t>
  </si>
  <si>
    <t xml:space="preserve">Vyřezání rákosu a orobince </t>
  </si>
  <si>
    <t>har</t>
  </si>
  <si>
    <t>115101202R00</t>
  </si>
  <si>
    <t xml:space="preserve">Čerpání vody na výšku do 10 m, přítok 500 - 1000 l </t>
  </si>
  <si>
    <t>h</t>
  </si>
  <si>
    <t>122201102R00</t>
  </si>
  <si>
    <t xml:space="preserve">Odkopávky nezapažené v hor. 3 do 1000 m3 </t>
  </si>
  <si>
    <t>m3</t>
  </si>
  <si>
    <t>122703601R00</t>
  </si>
  <si>
    <t xml:space="preserve">Odstranění nánosu při únosnosti dna 15 - 40 kPa </t>
  </si>
  <si>
    <t>162301101R00</t>
  </si>
  <si>
    <t xml:space="preserve">Vodorovné přemístění výkopku z hor.1-4 do 500 m </t>
  </si>
  <si>
    <t>171201201R00</t>
  </si>
  <si>
    <t xml:space="preserve">Uložení sypaniny na skl.-modelace na výšku přes 2m </t>
  </si>
  <si>
    <t>182101101R00</t>
  </si>
  <si>
    <t xml:space="preserve">Svahování v zářezech v hor. 1 - 4 </t>
  </si>
  <si>
    <t>m2</t>
  </si>
  <si>
    <t>99</t>
  </si>
  <si>
    <t>Staveništní přesun hmot</t>
  </si>
  <si>
    <t>99 Staveništní přesun hmot</t>
  </si>
  <si>
    <t>181101101R00</t>
  </si>
  <si>
    <t xml:space="preserve">Úprava pláně v zářezech v hor. 1-4, bez zhutnění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</si>
  <si>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</si>
  <si>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</si>
  <si>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</si>
  <si>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</si>
  <si>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</si>
  <si>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</si>
  <si>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</si>
  <si>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</si>
  <si>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Obec Tři Dvory</t>
  </si>
  <si>
    <t>Projektový ateliér Dlabáček s.r.o. H.Králové</t>
  </si>
  <si>
    <t>0021</t>
  </si>
  <si>
    <t>SO-02 Opevnění svahů</t>
  </si>
  <si>
    <t>0021 SO-02 Opevnění svahů</t>
  </si>
  <si>
    <t>4</t>
  </si>
  <si>
    <t>Vodorovné konstrukce</t>
  </si>
  <si>
    <t>4 Vodorovné konstrukce</t>
  </si>
  <si>
    <t>462511270R00</t>
  </si>
  <si>
    <t xml:space="preserve">Zához z kamene bez proštěrk. z terénu do 200 kg </t>
  </si>
  <si>
    <t>998331011R00</t>
  </si>
  <si>
    <t xml:space="preserve">Přesun hmot pro nádrže </t>
  </si>
  <si>
    <t>t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</si>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</sst>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71"/>
  <sheetViews>
    <sheetView showGridLines="0" tabSelected="1" topLeftCell="B10" zoomScaleNormal="100" zoomScaleSheetLayoutView="75" workbookViewId="0">
      <selection activeCell="D23" sqref="D23"/>
    </sheetView>
  </sheetViews>
  <sheetFormatPr defaultColWidth="9.140625"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155</v>
      </c>
      <c r="E2" s="5"/>
      <c r="F2" s="4"/>
      <c r="G2" s="6"/>
      <c r="H2" s="7" t="s">
        <v>0</v>
      </c>
      <c r="I2" s="8">
        <f ca="1">TODAY()</f>
        <v>44214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142</v>
      </c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89">
        <f>ROUND(G32,0)</f>
        <v>0</v>
      </c>
      <c r="J19" s="290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91">
        <f>ROUND(I19*D20/100,0)</f>
        <v>0</v>
      </c>
      <c r="J20" s="292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1">
        <f>ROUND(H32,0)</f>
        <v>0</v>
      </c>
      <c r="J21" s="292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293">
        <f>ROUND(I21*D21/100,0)</f>
        <v>0</v>
      </c>
      <c r="J22" s="294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295">
        <f>SUM(I19:I22)</f>
        <v>0</v>
      </c>
      <c r="J23" s="296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106</v>
      </c>
      <c r="C30" s="53" t="s">
        <v>107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1" si="0">(G30*SazbaDPH1)/100+(H30*SazbaDPH2)/100</f>
        <v>0</v>
      </c>
      <c r="J30" s="59" t="str">
        <f t="shared" ref="J30:J31" si="1">IF(CelkemObjekty=0,"",F30/CelkemObjekty*100)</f>
        <v/>
      </c>
    </row>
    <row r="31" spans="2:12" x14ac:dyDescent="0.2">
      <c r="B31" s="60" t="s">
        <v>144</v>
      </c>
      <c r="C31" s="61" t="s">
        <v>145</v>
      </c>
      <c r="D31" s="62"/>
      <c r="E31" s="63"/>
      <c r="F31" s="64">
        <f t="shared" ref="F31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ht="17.25" customHeight="1" x14ac:dyDescent="0.2">
      <c r="B32" s="67" t="s">
        <v>19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3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20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21</v>
      </c>
      <c r="C38" s="75" t="s">
        <v>22</v>
      </c>
      <c r="D38" s="48"/>
      <c r="E38" s="49"/>
      <c r="F38" s="50" t="s">
        <v>17</v>
      </c>
      <c r="G38" s="51" t="str">
        <f>CONCATENATE("Základ DPH ",SazbaDPH1," %")</f>
        <v>Základ DPH 15 %</v>
      </c>
      <c r="H38" s="50" t="str">
        <f>CONCATENATE("Základ DPH ",SazbaDPH2," %")</f>
        <v>Základ DPH 21 %</v>
      </c>
      <c r="I38" s="51" t="s">
        <v>18</v>
      </c>
      <c r="J38" s="50" t="s">
        <v>12</v>
      </c>
    </row>
    <row r="39" spans="2:11" x14ac:dyDescent="0.2">
      <c r="B39" s="76" t="s">
        <v>106</v>
      </c>
      <c r="C39" s="77" t="s">
        <v>1</v>
      </c>
      <c r="D39" s="54"/>
      <c r="E39" s="55"/>
      <c r="F39" s="56">
        <f>G39+H39+I39</f>
        <v>0</v>
      </c>
      <c r="G39" s="57">
        <v>0</v>
      </c>
      <c r="H39" s="58">
        <v>0</v>
      </c>
      <c r="I39" s="65">
        <f t="shared" ref="I39:I40" si="4">(G39*SazbaDPH1)/100+(H39*SazbaDPH2)/100</f>
        <v>0</v>
      </c>
      <c r="J39" s="59" t="str">
        <f t="shared" ref="J39:J40" si="5">IF(CelkemObjekty=0,"",F39/CelkemObjekty*100)</f>
        <v/>
      </c>
    </row>
    <row r="40" spans="2:11" x14ac:dyDescent="0.2">
      <c r="B40" s="78" t="s">
        <v>144</v>
      </c>
      <c r="C40" s="79" t="s">
        <v>1</v>
      </c>
      <c r="D40" s="62"/>
      <c r="E40" s="63"/>
      <c r="F40" s="64">
        <f t="shared" ref="F40" si="6">G40+H40+I40</f>
        <v>0</v>
      </c>
      <c r="G40" s="65">
        <v>0</v>
      </c>
      <c r="H40" s="66">
        <v>0</v>
      </c>
      <c r="I40" s="65">
        <f t="shared" si="4"/>
        <v>0</v>
      </c>
      <c r="J40" s="59" t="str">
        <f t="shared" si="5"/>
        <v/>
      </c>
    </row>
    <row r="41" spans="2:11" x14ac:dyDescent="0.2">
      <c r="B41" s="67" t="s">
        <v>19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7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23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24</v>
      </c>
      <c r="C48" s="48"/>
      <c r="D48" s="48"/>
      <c r="E48" s="50" t="s">
        <v>12</v>
      </c>
      <c r="F48" s="50" t="s">
        <v>25</v>
      </c>
      <c r="G48" s="51" t="s">
        <v>26</v>
      </c>
      <c r="H48" s="50" t="s">
        <v>27</v>
      </c>
      <c r="I48" s="51" t="s">
        <v>28</v>
      </c>
      <c r="J48" s="81" t="s">
        <v>29</v>
      </c>
    </row>
    <row r="49" spans="2:10" x14ac:dyDescent="0.2">
      <c r="B49" s="52" t="s">
        <v>98</v>
      </c>
      <c r="C49" s="53" t="s">
        <v>99</v>
      </c>
      <c r="D49" s="54"/>
      <c r="E49" s="82" t="str">
        <f>IF(SUM(SoucetDilu)=0,"",SUM(F49:J49)/SUM(SoucetDilu)*100)</f>
        <v/>
      </c>
      <c r="F49" s="58">
        <v>0</v>
      </c>
      <c r="G49" s="57">
        <v>0</v>
      </c>
      <c r="H49" s="58">
        <v>0</v>
      </c>
      <c r="I49" s="57">
        <v>0</v>
      </c>
      <c r="J49" s="58">
        <v>0</v>
      </c>
    </row>
    <row r="50" spans="2:10" x14ac:dyDescent="0.2">
      <c r="B50" s="60" t="s">
        <v>147</v>
      </c>
      <c r="C50" s="61" t="s">
        <v>148</v>
      </c>
      <c r="D50" s="62"/>
      <c r="E50" s="83" t="str">
        <f>IF(SUM(SoucetDilu)=0,"",SUM(F50:J50)/SUM(SoucetDilu)*100)</f>
        <v/>
      </c>
      <c r="F50" s="66">
        <v>0</v>
      </c>
      <c r="G50" s="65">
        <v>0</v>
      </c>
      <c r="H50" s="66">
        <v>0</v>
      </c>
      <c r="I50" s="65">
        <v>0</v>
      </c>
      <c r="J50" s="66">
        <v>0</v>
      </c>
    </row>
    <row r="51" spans="2:10" x14ac:dyDescent="0.2">
      <c r="B51" s="60" t="s">
        <v>129</v>
      </c>
      <c r="C51" s="61" t="s">
        <v>130</v>
      </c>
      <c r="D51" s="62"/>
      <c r="E51" s="83" t="str">
        <f>IF(SUM(SoucetDilu)=0,"",SUM(F51:J51)/SUM(SoucetDilu)*100)</f>
        <v/>
      </c>
      <c r="F51" s="66">
        <v>0</v>
      </c>
      <c r="G51" s="65">
        <v>0</v>
      </c>
      <c r="H51" s="66">
        <v>0</v>
      </c>
      <c r="I51" s="65">
        <v>0</v>
      </c>
      <c r="J51" s="66">
        <v>0</v>
      </c>
    </row>
    <row r="52" spans="2:10" x14ac:dyDescent="0.2">
      <c r="B52" s="67" t="s">
        <v>19</v>
      </c>
      <c r="C52" s="68"/>
      <c r="D52" s="69"/>
      <c r="E52" s="84" t="str">
        <f t="shared" ref="E52" si="8">IF(SUM(SoucetDilu)=0,"",SUM(F52:J52)/SUM(SoucetDilu)*100)</f>
        <v/>
      </c>
      <c r="F52" s="71">
        <f>SUM(F49:F51)</f>
        <v>0</v>
      </c>
      <c r="G52" s="80">
        <f>SUM(G49:G51)</f>
        <v>0</v>
      </c>
      <c r="H52" s="71">
        <f>SUM(H49:H51)</f>
        <v>0</v>
      </c>
      <c r="I52" s="80">
        <f>SUM(I49:I51)</f>
        <v>0</v>
      </c>
      <c r="J52" s="71">
        <f>SUM(J49:J51)</f>
        <v>0</v>
      </c>
    </row>
    <row r="54" spans="2:10" ht="2.25" customHeight="1" x14ac:dyDescent="0.2"/>
    <row r="55" spans="2:10" ht="1.5" customHeight="1" x14ac:dyDescent="0.2"/>
    <row r="56" spans="2:10" ht="0.75" customHeight="1" x14ac:dyDescent="0.2"/>
    <row r="57" spans="2:10" ht="0.75" customHeight="1" x14ac:dyDescent="0.2"/>
    <row r="58" spans="2:10" ht="0.75" customHeight="1" x14ac:dyDescent="0.2"/>
    <row r="59" spans="2:10" ht="18" x14ac:dyDescent="0.25">
      <c r="B59" s="13" t="s">
        <v>30</v>
      </c>
      <c r="C59" s="45"/>
      <c r="D59" s="45"/>
      <c r="E59" s="45"/>
      <c r="F59" s="45"/>
      <c r="G59" s="45"/>
      <c r="H59" s="45"/>
      <c r="I59" s="45"/>
      <c r="J59" s="45"/>
    </row>
    <row r="61" spans="2:10" x14ac:dyDescent="0.2">
      <c r="B61" s="47" t="s">
        <v>31</v>
      </c>
      <c r="C61" s="48"/>
      <c r="D61" s="48"/>
      <c r="E61" s="85"/>
      <c r="F61" s="86"/>
      <c r="G61" s="51"/>
      <c r="H61" s="50" t="s">
        <v>17</v>
      </c>
      <c r="I61" s="1"/>
      <c r="J61" s="1"/>
    </row>
    <row r="62" spans="2:10" x14ac:dyDescent="0.2">
      <c r="B62" s="52" t="s">
        <v>134</v>
      </c>
      <c r="C62" s="53"/>
      <c r="D62" s="54"/>
      <c r="E62" s="87"/>
      <c r="F62" s="88"/>
      <c r="G62" s="57"/>
      <c r="H62" s="58">
        <v>0</v>
      </c>
      <c r="I62" s="1"/>
      <c r="J62" s="1"/>
    </row>
    <row r="63" spans="2:10" x14ac:dyDescent="0.2">
      <c r="B63" s="60" t="s">
        <v>135</v>
      </c>
      <c r="C63" s="61"/>
      <c r="D63" s="62"/>
      <c r="E63" s="89"/>
      <c r="F63" s="90"/>
      <c r="G63" s="65"/>
      <c r="H63" s="66">
        <v>0</v>
      </c>
      <c r="I63" s="1"/>
      <c r="J63" s="1"/>
    </row>
    <row r="64" spans="2:10" x14ac:dyDescent="0.2">
      <c r="B64" s="60" t="s">
        <v>136</v>
      </c>
      <c r="C64" s="61"/>
      <c r="D64" s="62"/>
      <c r="E64" s="89"/>
      <c r="F64" s="90"/>
      <c r="G64" s="65"/>
      <c r="H64" s="66">
        <v>0</v>
      </c>
      <c r="I64" s="1"/>
      <c r="J64" s="1"/>
    </row>
    <row r="65" spans="2:10" x14ac:dyDescent="0.2">
      <c r="B65" s="60" t="s">
        <v>137</v>
      </c>
      <c r="C65" s="61"/>
      <c r="D65" s="62"/>
      <c r="E65" s="89"/>
      <c r="F65" s="90"/>
      <c r="G65" s="65"/>
      <c r="H65" s="66">
        <v>0</v>
      </c>
      <c r="I65" s="1"/>
      <c r="J65" s="1"/>
    </row>
    <row r="66" spans="2:10" x14ac:dyDescent="0.2">
      <c r="B66" s="60" t="s">
        <v>138</v>
      </c>
      <c r="C66" s="61"/>
      <c r="D66" s="62"/>
      <c r="E66" s="89"/>
      <c r="F66" s="90"/>
      <c r="G66" s="65"/>
      <c r="H66" s="66">
        <v>0</v>
      </c>
      <c r="I66" s="1"/>
      <c r="J66" s="1"/>
    </row>
    <row r="67" spans="2:10" x14ac:dyDescent="0.2">
      <c r="B67" s="60" t="s">
        <v>139</v>
      </c>
      <c r="C67" s="61"/>
      <c r="D67" s="62"/>
      <c r="E67" s="89"/>
      <c r="F67" s="90"/>
      <c r="G67" s="65"/>
      <c r="H67" s="66">
        <v>0</v>
      </c>
      <c r="I67" s="1"/>
      <c r="J67" s="1"/>
    </row>
    <row r="68" spans="2:10" x14ac:dyDescent="0.2">
      <c r="B68" s="60" t="s">
        <v>140</v>
      </c>
      <c r="C68" s="61"/>
      <c r="D68" s="62"/>
      <c r="E68" s="89"/>
      <c r="F68" s="90"/>
      <c r="G68" s="65"/>
      <c r="H68" s="66">
        <v>0</v>
      </c>
      <c r="I68" s="1"/>
      <c r="J68" s="1"/>
    </row>
    <row r="69" spans="2:10" x14ac:dyDescent="0.2">
      <c r="B69" s="60" t="s">
        <v>141</v>
      </c>
      <c r="C69" s="61"/>
      <c r="D69" s="62"/>
      <c r="E69" s="89"/>
      <c r="F69" s="90"/>
      <c r="G69" s="65"/>
      <c r="H69" s="66">
        <v>0</v>
      </c>
      <c r="I69" s="1"/>
      <c r="J69" s="1"/>
    </row>
    <row r="70" spans="2:10" x14ac:dyDescent="0.2">
      <c r="B70" s="67" t="s">
        <v>19</v>
      </c>
      <c r="C70" s="68"/>
      <c r="D70" s="69"/>
      <c r="E70" s="91"/>
      <c r="F70" s="92"/>
      <c r="G70" s="80"/>
      <c r="H70" s="71">
        <f>SUM(H62:H69)</f>
        <v>0</v>
      </c>
      <c r="I70" s="1"/>
      <c r="J70" s="1"/>
    </row>
    <row r="71" spans="2:10" x14ac:dyDescent="0.2">
      <c r="I71" s="1"/>
      <c r="J71" s="1"/>
    </row>
  </sheetData>
  <sortState ref="B831:K83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0" zoomScaleNormal="100" workbookViewId="0"/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109</v>
      </c>
      <c r="D2" s="97" t="s">
        <v>109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106</v>
      </c>
      <c r="B5" s="110"/>
      <c r="C5" s="111" t="s">
        <v>107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3" t="s">
        <v>143</v>
      </c>
      <c r="D8" s="303"/>
      <c r="E8" s="304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3"/>
      <c r="D9" s="303"/>
      <c r="E9" s="304"/>
      <c r="F9" s="105"/>
      <c r="G9" s="126"/>
      <c r="H9" s="127"/>
    </row>
    <row r="10" spans="1:57" x14ac:dyDescent="0.2">
      <c r="A10" s="121" t="s">
        <v>43</v>
      </c>
      <c r="B10" s="105"/>
      <c r="C10" s="303" t="s">
        <v>142</v>
      </c>
      <c r="D10" s="303"/>
      <c r="E10" s="303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3"/>
      <c r="D11" s="303"/>
      <c r="E11" s="30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05"/>
      <c r="D12" s="305"/>
      <c r="E12" s="305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'0020  Rek'!E9</f>
        <v>0</v>
      </c>
      <c r="D15" s="149" t="str">
        <f>'0020  Rek'!A14</f>
        <v>Ztížené výrobní podmínky</v>
      </c>
      <c r="E15" s="150"/>
      <c r="F15" s="151"/>
      <c r="G15" s="148">
        <f>'0020  Rek'!I14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'0020  Rek'!F9</f>
        <v>0</v>
      </c>
      <c r="D16" s="101" t="str">
        <f>'0020  Rek'!A15</f>
        <v>Oborová přirážka</v>
      </c>
      <c r="E16" s="152"/>
      <c r="F16" s="153"/>
      <c r="G16" s="148">
        <f>'0020  Rek'!I15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'0020  Rek'!H9</f>
        <v>0</v>
      </c>
      <c r="D17" s="101" t="str">
        <f>'0020  Rek'!A16</f>
        <v>Přesun stavebních kapacit</v>
      </c>
      <c r="E17" s="152"/>
      <c r="F17" s="153"/>
      <c r="G17" s="148">
        <f>'0020  Rek'!I16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'0020  Rek'!G9</f>
        <v>0</v>
      </c>
      <c r="D18" s="101" t="str">
        <f>'0020  Rek'!A17</f>
        <v>Mimostaveništní doprava</v>
      </c>
      <c r="E18" s="152"/>
      <c r="F18" s="153"/>
      <c r="G18" s="148">
        <f>'0020  Rek'!I17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'0020  Rek'!A18</f>
        <v>Zařízení staveniště</v>
      </c>
      <c r="E19" s="152"/>
      <c r="F19" s="153"/>
      <c r="G19" s="148">
        <f>'0020  Rek'!I18</f>
        <v>0</v>
      </c>
    </row>
    <row r="20" spans="1:7" ht="15.95" customHeight="1" x14ac:dyDescent="0.2">
      <c r="A20" s="156"/>
      <c r="B20" s="147"/>
      <c r="C20" s="148"/>
      <c r="D20" s="101" t="str">
        <f>'0020  Rek'!A19</f>
        <v>Provoz investora</v>
      </c>
      <c r="E20" s="152"/>
      <c r="F20" s="153"/>
      <c r="G20" s="148">
        <f>'0020  Rek'!I19</f>
        <v>0</v>
      </c>
    </row>
    <row r="21" spans="1:7" ht="15.95" customHeight="1" x14ac:dyDescent="0.2">
      <c r="A21" s="156" t="s">
        <v>29</v>
      </c>
      <c r="B21" s="147"/>
      <c r="C21" s="148">
        <f>'0020  Rek'!I9</f>
        <v>0</v>
      </c>
      <c r="D21" s="101" t="str">
        <f>'0020  Rek'!A20</f>
        <v>Kompletační činnost (IČD)</v>
      </c>
      <c r="E21" s="152"/>
      <c r="F21" s="153"/>
      <c r="G21" s="148">
        <f>'0020  Rek'!I20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6" t="s">
        <v>61</v>
      </c>
      <c r="B23" s="307"/>
      <c r="C23" s="158">
        <f>C22+G23</f>
        <v>0</v>
      </c>
      <c r="D23" s="159" t="s">
        <v>62</v>
      </c>
      <c r="E23" s="160"/>
      <c r="F23" s="161"/>
      <c r="G23" s="148">
        <f>'0020  Rek'!H22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298">
        <f>C23-F32</f>
        <v>0</v>
      </c>
      <c r="G30" s="299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298">
        <f>ROUND(PRODUCT(F30,C31/100),0)</f>
        <v>0</v>
      </c>
      <c r="G31" s="299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298">
        <v>0</v>
      </c>
      <c r="G32" s="299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298">
        <f>ROUND(PRODUCT(F32,C33/100),0)</f>
        <v>0</v>
      </c>
      <c r="G33" s="299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0">
        <f>ROUND(SUM(F30:F33),0)</f>
        <v>0</v>
      </c>
      <c r="G34" s="301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02"/>
      <c r="C37" s="302"/>
      <c r="D37" s="302"/>
      <c r="E37" s="302"/>
      <c r="F37" s="302"/>
      <c r="G37" s="302"/>
      <c r="H37" s="1" t="s">
        <v>1</v>
      </c>
    </row>
    <row r="38" spans="1:8" ht="12.75" customHeight="1" x14ac:dyDescent="0.2">
      <c r="A38" s="185"/>
      <c r="B38" s="302"/>
      <c r="C38" s="302"/>
      <c r="D38" s="302"/>
      <c r="E38" s="302"/>
      <c r="F38" s="302"/>
      <c r="G38" s="302"/>
      <c r="H38" s="1" t="s">
        <v>1</v>
      </c>
    </row>
    <row r="39" spans="1:8" x14ac:dyDescent="0.2">
      <c r="A39" s="185"/>
      <c r="B39" s="302"/>
      <c r="C39" s="302"/>
      <c r="D39" s="302"/>
      <c r="E39" s="302"/>
      <c r="F39" s="302"/>
      <c r="G39" s="302"/>
      <c r="H39" s="1" t="s">
        <v>1</v>
      </c>
    </row>
    <row r="40" spans="1:8" x14ac:dyDescent="0.2">
      <c r="A40" s="185"/>
      <c r="B40" s="302"/>
      <c r="C40" s="302"/>
      <c r="D40" s="302"/>
      <c r="E40" s="302"/>
      <c r="F40" s="302"/>
      <c r="G40" s="302"/>
      <c r="H40" s="1" t="s">
        <v>1</v>
      </c>
    </row>
    <row r="41" spans="1:8" x14ac:dyDescent="0.2">
      <c r="A41" s="185"/>
      <c r="B41" s="302"/>
      <c r="C41" s="302"/>
      <c r="D41" s="302"/>
      <c r="E41" s="302"/>
      <c r="F41" s="302"/>
      <c r="G41" s="302"/>
      <c r="H41" s="1" t="s">
        <v>1</v>
      </c>
    </row>
    <row r="42" spans="1:8" x14ac:dyDescent="0.2">
      <c r="A42" s="185"/>
      <c r="B42" s="302"/>
      <c r="C42" s="302"/>
      <c r="D42" s="302"/>
      <c r="E42" s="302"/>
      <c r="F42" s="302"/>
      <c r="G42" s="302"/>
      <c r="H42" s="1" t="s">
        <v>1</v>
      </c>
    </row>
    <row r="43" spans="1:8" x14ac:dyDescent="0.2">
      <c r="A43" s="185"/>
      <c r="B43" s="302"/>
      <c r="C43" s="302"/>
      <c r="D43" s="302"/>
      <c r="E43" s="302"/>
      <c r="F43" s="302"/>
      <c r="G43" s="302"/>
      <c r="H43" s="1" t="s">
        <v>1</v>
      </c>
    </row>
    <row r="44" spans="1:8" ht="12.75" customHeight="1" x14ac:dyDescent="0.2">
      <c r="A44" s="185"/>
      <c r="B44" s="302"/>
      <c r="C44" s="302"/>
      <c r="D44" s="302"/>
      <c r="E44" s="302"/>
      <c r="F44" s="302"/>
      <c r="G44" s="302"/>
      <c r="H44" s="1" t="s">
        <v>1</v>
      </c>
    </row>
    <row r="45" spans="1:8" ht="12.75" customHeight="1" x14ac:dyDescent="0.2">
      <c r="A45" s="185"/>
      <c r="B45" s="302"/>
      <c r="C45" s="302"/>
      <c r="D45" s="302"/>
      <c r="E45" s="302"/>
      <c r="F45" s="302"/>
      <c r="G45" s="302"/>
      <c r="H45" s="1" t="s">
        <v>1</v>
      </c>
    </row>
    <row r="46" spans="1:8" x14ac:dyDescent="0.2">
      <c r="B46" s="297"/>
      <c r="C46" s="297"/>
      <c r="D46" s="297"/>
      <c r="E46" s="297"/>
      <c r="F46" s="297"/>
      <c r="G46" s="297"/>
    </row>
    <row r="47" spans="1:8" x14ac:dyDescent="0.2">
      <c r="B47" s="297"/>
      <c r="C47" s="297"/>
      <c r="D47" s="297"/>
      <c r="E47" s="297"/>
      <c r="F47" s="297"/>
      <c r="G47" s="297"/>
    </row>
    <row r="48" spans="1:8" x14ac:dyDescent="0.2">
      <c r="B48" s="297"/>
      <c r="C48" s="297"/>
      <c r="D48" s="297"/>
      <c r="E48" s="297"/>
      <c r="F48" s="297"/>
      <c r="G48" s="297"/>
    </row>
    <row r="49" spans="2:7" x14ac:dyDescent="0.2">
      <c r="B49" s="297"/>
      <c r="C49" s="297"/>
      <c r="D49" s="297"/>
      <c r="E49" s="297"/>
      <c r="F49" s="297"/>
      <c r="G49" s="297"/>
    </row>
    <row r="50" spans="2:7" x14ac:dyDescent="0.2">
      <c r="B50" s="297"/>
      <c r="C50" s="297"/>
      <c r="D50" s="297"/>
      <c r="E50" s="297"/>
      <c r="F50" s="297"/>
      <c r="G50" s="297"/>
    </row>
    <row r="51" spans="2:7" x14ac:dyDescent="0.2">
      <c r="B51" s="297"/>
      <c r="C51" s="297"/>
      <c r="D51" s="297"/>
      <c r="E51" s="297"/>
      <c r="F51" s="297"/>
      <c r="G51" s="29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sqref="A1:B1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08" t="s">
        <v>2</v>
      </c>
      <c r="B1" s="30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 x14ac:dyDescent="0.25">
      <c r="A2" s="310" t="s">
        <v>76</v>
      </c>
      <c r="B2" s="311"/>
      <c r="C2" s="192" t="s">
        <v>108</v>
      </c>
      <c r="D2" s="193"/>
      <c r="E2" s="194"/>
      <c r="F2" s="193"/>
      <c r="G2" s="312"/>
      <c r="H2" s="313"/>
      <c r="I2" s="31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85" t="str">
        <f>'0020  Pol'!B7</f>
        <v>1</v>
      </c>
      <c r="B7" s="62" t="str">
        <f>'0020  Pol'!C7</f>
        <v>Zemní práce</v>
      </c>
      <c r="D7" s="204"/>
      <c r="E7" s="286">
        <f>'0020  Pol'!BA15</f>
        <v>0</v>
      </c>
      <c r="F7" s="287">
        <f>'0020  Pol'!BB15</f>
        <v>0</v>
      </c>
      <c r="G7" s="287">
        <f>'0020  Pol'!BC15</f>
        <v>0</v>
      </c>
      <c r="H7" s="287">
        <f>'0020  Pol'!BD15</f>
        <v>0</v>
      </c>
      <c r="I7" s="288">
        <f>'0020  Pol'!BE15</f>
        <v>0</v>
      </c>
    </row>
    <row r="8" spans="1:57" s="127" customFormat="1" ht="13.5" thickBot="1" x14ac:dyDescent="0.25">
      <c r="A8" s="285" t="str">
        <f>'0020  Pol'!B16</f>
        <v>99</v>
      </c>
      <c r="B8" s="62" t="str">
        <f>'0020  Pol'!C16</f>
        <v>Staveništní přesun hmot</v>
      </c>
      <c r="D8" s="204"/>
      <c r="E8" s="286">
        <f>'0020  Pol'!BA18</f>
        <v>0</v>
      </c>
      <c r="F8" s="287">
        <f>'0020  Pol'!BB18</f>
        <v>0</v>
      </c>
      <c r="G8" s="287">
        <f>'0020  Pol'!BC18</f>
        <v>0</v>
      </c>
      <c r="H8" s="287">
        <f>'0020  Pol'!BD18</f>
        <v>0</v>
      </c>
      <c r="I8" s="288">
        <f>'0020  Pol'!BE18</f>
        <v>0</v>
      </c>
    </row>
    <row r="9" spans="1:57" s="14" customFormat="1" ht="13.5" thickBot="1" x14ac:dyDescent="0.25">
      <c r="A9" s="205"/>
      <c r="B9" s="206" t="s">
        <v>79</v>
      </c>
      <c r="C9" s="206"/>
      <c r="D9" s="207"/>
      <c r="E9" s="208">
        <f>SUM(E7:E8)</f>
        <v>0</v>
      </c>
      <c r="F9" s="209">
        <f>SUM(F7:F8)</f>
        <v>0</v>
      </c>
      <c r="G9" s="209">
        <f>SUM(G7:G8)</f>
        <v>0</v>
      </c>
      <c r="H9" s="209">
        <f>SUM(H7:H8)</f>
        <v>0</v>
      </c>
      <c r="I9" s="210">
        <f>SUM(I7:I8)</f>
        <v>0</v>
      </c>
    </row>
    <row r="10" spans="1:57" x14ac:dyDescent="0.2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57" ht="19.5" customHeight="1" x14ac:dyDescent="0.25">
      <c r="A11" s="196" t="s">
        <v>80</v>
      </c>
      <c r="B11" s="196"/>
      <c r="C11" s="196"/>
      <c r="D11" s="196"/>
      <c r="E11" s="196"/>
      <c r="F11" s="196"/>
      <c r="G11" s="211"/>
      <c r="H11" s="196"/>
      <c r="I11" s="196"/>
      <c r="BA11" s="133"/>
      <c r="BB11" s="133"/>
      <c r="BC11" s="133"/>
      <c r="BD11" s="133"/>
      <c r="BE11" s="133"/>
    </row>
    <row r="12" spans="1:57" ht="13.5" thickBot="1" x14ac:dyDescent="0.25"/>
    <row r="13" spans="1:57" x14ac:dyDescent="0.2">
      <c r="A13" s="162" t="s">
        <v>81</v>
      </c>
      <c r="B13" s="163"/>
      <c r="C13" s="163"/>
      <c r="D13" s="212"/>
      <c r="E13" s="213" t="s">
        <v>82</v>
      </c>
      <c r="F13" s="214" t="s">
        <v>12</v>
      </c>
      <c r="G13" s="215" t="s">
        <v>83</v>
      </c>
      <c r="H13" s="216"/>
      <c r="I13" s="217" t="s">
        <v>82</v>
      </c>
    </row>
    <row r="14" spans="1:57" x14ac:dyDescent="0.2">
      <c r="A14" s="156" t="s">
        <v>134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ref="I14:I21" si="0">E14+F14*G14/100</f>
        <v>0</v>
      </c>
      <c r="BA14" s="1">
        <v>0</v>
      </c>
    </row>
    <row r="15" spans="1:57" x14ac:dyDescent="0.2">
      <c r="A15" s="156" t="s">
        <v>135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136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137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138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139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140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x14ac:dyDescent="0.2">
      <c r="A21" s="156" t="s">
        <v>141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ht="13.5" thickBot="1" x14ac:dyDescent="0.25">
      <c r="A22" s="224"/>
      <c r="B22" s="225" t="s">
        <v>84</v>
      </c>
      <c r="C22" s="226"/>
      <c r="D22" s="227"/>
      <c r="E22" s="228"/>
      <c r="F22" s="229"/>
      <c r="G22" s="229"/>
      <c r="H22" s="315">
        <f>SUM(I14:I21)</f>
        <v>0</v>
      </c>
      <c r="I22" s="316"/>
    </row>
    <row r="24" spans="1:53" x14ac:dyDescent="0.2">
      <c r="B24" s="14"/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91"/>
  <sheetViews>
    <sheetView showGridLines="0" showZeros="0" zoomScaleNormal="100" zoomScaleSheetLayoutView="100" workbookViewId="0">
      <selection activeCell="J1" sqref="J1:J65536 K1:K65536"/>
    </sheetView>
  </sheetViews>
  <sheetFormatPr defaultColWidth="9.140625"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5703125" style="232" customWidth="1"/>
    <col min="13" max="13" width="45.42578125" style="232" customWidth="1"/>
    <col min="14" max="16384" width="9.140625" style="232"/>
  </cols>
  <sheetData>
    <row r="1" spans="1:80" ht="15.75" x14ac:dyDescent="0.25">
      <c r="A1" s="317" t="s">
        <v>102</v>
      </c>
      <c r="B1" s="317"/>
      <c r="C1" s="317"/>
      <c r="D1" s="317"/>
      <c r="E1" s="317"/>
      <c r="F1" s="317"/>
      <c r="G1" s="317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08" t="s">
        <v>2</v>
      </c>
      <c r="B3" s="309"/>
      <c r="C3" s="186" t="s">
        <v>105</v>
      </c>
      <c r="D3" s="236"/>
      <c r="E3" s="237" t="s">
        <v>85</v>
      </c>
      <c r="F3" s="238" t="str">
        <f>'0020  Rek'!H1</f>
        <v/>
      </c>
      <c r="G3" s="239"/>
    </row>
    <row r="4" spans="1:80" ht="13.5" thickBot="1" x14ac:dyDescent="0.25">
      <c r="A4" s="318" t="s">
        <v>76</v>
      </c>
      <c r="B4" s="311"/>
      <c r="C4" s="192" t="s">
        <v>108</v>
      </c>
      <c r="D4" s="240"/>
      <c r="E4" s="319">
        <f>'0020  Rek'!G2</f>
        <v>0</v>
      </c>
      <c r="F4" s="320"/>
      <c r="G4" s="321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111</v>
      </c>
      <c r="C8" s="262" t="s">
        <v>112</v>
      </c>
      <c r="D8" s="263" t="s">
        <v>113</v>
      </c>
      <c r="E8" s="264">
        <v>5.8799999999999998E-2</v>
      </c>
      <c r="F8" s="264">
        <v>0</v>
      </c>
      <c r="G8" s="265">
        <f t="shared" ref="G8:G14" si="0">E8*F8</f>
        <v>0</v>
      </c>
      <c r="H8" s="266">
        <v>0</v>
      </c>
      <c r="I8" s="267">
        <f t="shared" ref="I8:I14" si="1">E8*H8</f>
        <v>0</v>
      </c>
      <c r="J8" s="266">
        <v>0</v>
      </c>
      <c r="K8" s="267">
        <f t="shared" ref="K8:K14" si="2"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 t="shared" ref="BA8:BA14" si="3">IF(AZ8=1,G8,0)</f>
        <v>0</v>
      </c>
      <c r="BB8" s="232">
        <f t="shared" ref="BB8:BB14" si="4">IF(AZ8=2,G8,0)</f>
        <v>0</v>
      </c>
      <c r="BC8" s="232">
        <f t="shared" ref="BC8:BC14" si="5">IF(AZ8=3,G8,0)</f>
        <v>0</v>
      </c>
      <c r="BD8" s="232">
        <f t="shared" ref="BD8:BD14" si="6">IF(AZ8=4,G8,0)</f>
        <v>0</v>
      </c>
      <c r="BE8" s="232">
        <f t="shared" ref="BE8:BE14" si="7">IF(AZ8=5,G8,0)</f>
        <v>0</v>
      </c>
      <c r="CA8" s="259">
        <v>1</v>
      </c>
      <c r="CB8" s="259">
        <v>1</v>
      </c>
    </row>
    <row r="9" spans="1:80" x14ac:dyDescent="0.2">
      <c r="A9" s="260">
        <v>2</v>
      </c>
      <c r="B9" s="261" t="s">
        <v>114</v>
      </c>
      <c r="C9" s="262" t="s">
        <v>115</v>
      </c>
      <c r="D9" s="263" t="s">
        <v>116</v>
      </c>
      <c r="E9" s="264">
        <v>200</v>
      </c>
      <c r="F9" s="264">
        <v>0</v>
      </c>
      <c r="G9" s="265">
        <f t="shared" si="0"/>
        <v>0</v>
      </c>
      <c r="H9" s="266">
        <v>4.0000000000000003E-5</v>
      </c>
      <c r="I9" s="267">
        <f t="shared" si="1"/>
        <v>8.0000000000000002E-3</v>
      </c>
      <c r="J9" s="266">
        <v>0</v>
      </c>
      <c r="K9" s="267">
        <f t="shared" si="2"/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 t="shared" si="3"/>
        <v>0</v>
      </c>
      <c r="BB9" s="232">
        <f t="shared" si="4"/>
        <v>0</v>
      </c>
      <c r="BC9" s="232">
        <f t="shared" si="5"/>
        <v>0</v>
      </c>
      <c r="BD9" s="232">
        <f t="shared" si="6"/>
        <v>0</v>
      </c>
      <c r="BE9" s="232">
        <f t="shared" si="7"/>
        <v>0</v>
      </c>
      <c r="CA9" s="259">
        <v>1</v>
      </c>
      <c r="CB9" s="259">
        <v>1</v>
      </c>
    </row>
    <row r="10" spans="1:80" x14ac:dyDescent="0.2">
      <c r="A10" s="260">
        <v>3</v>
      </c>
      <c r="B10" s="261" t="s">
        <v>117</v>
      </c>
      <c r="C10" s="262" t="s">
        <v>118</v>
      </c>
      <c r="D10" s="263" t="s">
        <v>119</v>
      </c>
      <c r="E10" s="264">
        <v>190</v>
      </c>
      <c r="F10" s="264">
        <v>0</v>
      </c>
      <c r="G10" s="265">
        <f t="shared" si="0"/>
        <v>0</v>
      </c>
      <c r="H10" s="266">
        <v>0</v>
      </c>
      <c r="I10" s="267">
        <f t="shared" si="1"/>
        <v>0</v>
      </c>
      <c r="J10" s="266">
        <v>0</v>
      </c>
      <c r="K10" s="267">
        <f t="shared" si="2"/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 t="shared" si="3"/>
        <v>0</v>
      </c>
      <c r="BB10" s="232">
        <f t="shared" si="4"/>
        <v>0</v>
      </c>
      <c r="BC10" s="232">
        <f t="shared" si="5"/>
        <v>0</v>
      </c>
      <c r="BD10" s="232">
        <f t="shared" si="6"/>
        <v>0</v>
      </c>
      <c r="BE10" s="232">
        <f t="shared" si="7"/>
        <v>0</v>
      </c>
      <c r="CA10" s="259">
        <v>1</v>
      </c>
      <c r="CB10" s="259">
        <v>1</v>
      </c>
    </row>
    <row r="11" spans="1:80" x14ac:dyDescent="0.2">
      <c r="A11" s="260">
        <v>4</v>
      </c>
      <c r="B11" s="261" t="s">
        <v>120</v>
      </c>
      <c r="C11" s="262" t="s">
        <v>121</v>
      </c>
      <c r="D11" s="263" t="s">
        <v>119</v>
      </c>
      <c r="E11" s="264">
        <v>2082</v>
      </c>
      <c r="F11" s="264">
        <v>0</v>
      </c>
      <c r="G11" s="265">
        <f t="shared" si="0"/>
        <v>0</v>
      </c>
      <c r="H11" s="266">
        <v>0</v>
      </c>
      <c r="I11" s="267">
        <f t="shared" si="1"/>
        <v>0</v>
      </c>
      <c r="J11" s="266">
        <v>0</v>
      </c>
      <c r="K11" s="267">
        <f t="shared" si="2"/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 t="shared" si="3"/>
        <v>0</v>
      </c>
      <c r="BB11" s="232">
        <f t="shared" si="4"/>
        <v>0</v>
      </c>
      <c r="BC11" s="232">
        <f t="shared" si="5"/>
        <v>0</v>
      </c>
      <c r="BD11" s="232">
        <f t="shared" si="6"/>
        <v>0</v>
      </c>
      <c r="BE11" s="232">
        <f t="shared" si="7"/>
        <v>0</v>
      </c>
      <c r="CA11" s="259">
        <v>1</v>
      </c>
      <c r="CB11" s="259">
        <v>1</v>
      </c>
    </row>
    <row r="12" spans="1:80" x14ac:dyDescent="0.2">
      <c r="A12" s="260">
        <v>5</v>
      </c>
      <c r="B12" s="261" t="s">
        <v>122</v>
      </c>
      <c r="C12" s="262" t="s">
        <v>123</v>
      </c>
      <c r="D12" s="263" t="s">
        <v>119</v>
      </c>
      <c r="E12" s="264">
        <v>2272</v>
      </c>
      <c r="F12" s="264">
        <v>0</v>
      </c>
      <c r="G12" s="265">
        <f t="shared" si="0"/>
        <v>0</v>
      </c>
      <c r="H12" s="266">
        <v>0</v>
      </c>
      <c r="I12" s="267">
        <f t="shared" si="1"/>
        <v>0</v>
      </c>
      <c r="J12" s="266">
        <v>0</v>
      </c>
      <c r="K12" s="267">
        <f t="shared" si="2"/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 t="shared" si="3"/>
        <v>0</v>
      </c>
      <c r="BB12" s="232">
        <f t="shared" si="4"/>
        <v>0</v>
      </c>
      <c r="BC12" s="232">
        <f t="shared" si="5"/>
        <v>0</v>
      </c>
      <c r="BD12" s="232">
        <f t="shared" si="6"/>
        <v>0</v>
      </c>
      <c r="BE12" s="232">
        <f t="shared" si="7"/>
        <v>0</v>
      </c>
      <c r="CA12" s="259">
        <v>1</v>
      </c>
      <c r="CB12" s="259">
        <v>1</v>
      </c>
    </row>
    <row r="13" spans="1:80" x14ac:dyDescent="0.2">
      <c r="A13" s="260">
        <v>6</v>
      </c>
      <c r="B13" s="261" t="s">
        <v>124</v>
      </c>
      <c r="C13" s="262" t="s">
        <v>125</v>
      </c>
      <c r="D13" s="263" t="s">
        <v>119</v>
      </c>
      <c r="E13" s="264">
        <v>2272</v>
      </c>
      <c r="F13" s="264">
        <v>0</v>
      </c>
      <c r="G13" s="265">
        <f t="shared" si="0"/>
        <v>0</v>
      </c>
      <c r="H13" s="266">
        <v>0</v>
      </c>
      <c r="I13" s="267">
        <f t="shared" si="1"/>
        <v>0</v>
      </c>
      <c r="J13" s="266">
        <v>0</v>
      </c>
      <c r="K13" s="267">
        <f t="shared" si="2"/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 t="shared" si="3"/>
        <v>0</v>
      </c>
      <c r="BB13" s="232">
        <f t="shared" si="4"/>
        <v>0</v>
      </c>
      <c r="BC13" s="232">
        <f t="shared" si="5"/>
        <v>0</v>
      </c>
      <c r="BD13" s="232">
        <f t="shared" si="6"/>
        <v>0</v>
      </c>
      <c r="BE13" s="232">
        <f t="shared" si="7"/>
        <v>0</v>
      </c>
      <c r="CA13" s="259">
        <v>1</v>
      </c>
      <c r="CB13" s="259">
        <v>1</v>
      </c>
    </row>
    <row r="14" spans="1:80" x14ac:dyDescent="0.2">
      <c r="A14" s="260">
        <v>7</v>
      </c>
      <c r="B14" s="261" t="s">
        <v>126</v>
      </c>
      <c r="C14" s="262" t="s">
        <v>127</v>
      </c>
      <c r="D14" s="263" t="s">
        <v>128</v>
      </c>
      <c r="E14" s="264">
        <v>878</v>
      </c>
      <c r="F14" s="264">
        <v>0</v>
      </c>
      <c r="G14" s="265">
        <f t="shared" si="0"/>
        <v>0</v>
      </c>
      <c r="H14" s="266">
        <v>0</v>
      </c>
      <c r="I14" s="267">
        <f t="shared" si="1"/>
        <v>0</v>
      </c>
      <c r="J14" s="266">
        <v>0</v>
      </c>
      <c r="K14" s="267">
        <f t="shared" si="2"/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 t="shared" si="3"/>
        <v>0</v>
      </c>
      <c r="BB14" s="232">
        <f t="shared" si="4"/>
        <v>0</v>
      </c>
      <c r="BC14" s="232">
        <f t="shared" si="5"/>
        <v>0</v>
      </c>
      <c r="BD14" s="232">
        <f t="shared" si="6"/>
        <v>0</v>
      </c>
      <c r="BE14" s="232">
        <f t="shared" si="7"/>
        <v>0</v>
      </c>
      <c r="CA14" s="259">
        <v>1</v>
      </c>
      <c r="CB14" s="259">
        <v>1</v>
      </c>
    </row>
    <row r="15" spans="1:80" x14ac:dyDescent="0.2">
      <c r="A15" s="269"/>
      <c r="B15" s="270" t="s">
        <v>100</v>
      </c>
      <c r="C15" s="271" t="s">
        <v>110</v>
      </c>
      <c r="D15" s="272"/>
      <c r="E15" s="273"/>
      <c r="F15" s="274"/>
      <c r="G15" s="275">
        <f>SUM(G7:G14)</f>
        <v>0</v>
      </c>
      <c r="H15" s="276"/>
      <c r="I15" s="277">
        <f>SUM(I7:I14)</f>
        <v>8.0000000000000002E-3</v>
      </c>
      <c r="J15" s="276"/>
      <c r="K15" s="277">
        <f>SUM(K7:K14)</f>
        <v>0</v>
      </c>
      <c r="O15" s="259">
        <v>4</v>
      </c>
      <c r="BA15" s="278">
        <f>SUM(BA7:BA14)</f>
        <v>0</v>
      </c>
      <c r="BB15" s="278">
        <f>SUM(BB7:BB14)</f>
        <v>0</v>
      </c>
      <c r="BC15" s="278">
        <f>SUM(BC7:BC14)</f>
        <v>0</v>
      </c>
      <c r="BD15" s="278">
        <f>SUM(BD7:BD14)</f>
        <v>0</v>
      </c>
      <c r="BE15" s="278">
        <f>SUM(BE7:BE14)</f>
        <v>0</v>
      </c>
    </row>
    <row r="16" spans="1:80" x14ac:dyDescent="0.2">
      <c r="A16" s="249" t="s">
        <v>97</v>
      </c>
      <c r="B16" s="250" t="s">
        <v>129</v>
      </c>
      <c r="C16" s="251" t="s">
        <v>130</v>
      </c>
      <c r="D16" s="252"/>
      <c r="E16" s="253"/>
      <c r="F16" s="253"/>
      <c r="G16" s="254"/>
      <c r="H16" s="255"/>
      <c r="I16" s="256"/>
      <c r="J16" s="257"/>
      <c r="K16" s="258"/>
      <c r="O16" s="259">
        <v>1</v>
      </c>
    </row>
    <row r="17" spans="1:80" x14ac:dyDescent="0.2">
      <c r="A17" s="260">
        <v>8</v>
      </c>
      <c r="B17" s="261" t="s">
        <v>132</v>
      </c>
      <c r="C17" s="262" t="s">
        <v>133</v>
      </c>
      <c r="D17" s="263" t="s">
        <v>128</v>
      </c>
      <c r="E17" s="264">
        <v>2981</v>
      </c>
      <c r="F17" s="264">
        <v>0</v>
      </c>
      <c r="G17" s="265">
        <f>E17*F17</f>
        <v>0</v>
      </c>
      <c r="H17" s="266">
        <v>0</v>
      </c>
      <c r="I17" s="267">
        <f>E17*H17</f>
        <v>0</v>
      </c>
      <c r="J17" s="266">
        <v>0</v>
      </c>
      <c r="K17" s="267">
        <f>E17*J17</f>
        <v>0</v>
      </c>
      <c r="O17" s="259">
        <v>2</v>
      </c>
      <c r="AA17" s="232">
        <v>1</v>
      </c>
      <c r="AB17" s="232">
        <v>1</v>
      </c>
      <c r="AC17" s="232">
        <v>1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1</v>
      </c>
      <c r="CB17" s="259">
        <v>1</v>
      </c>
    </row>
    <row r="18" spans="1:80" x14ac:dyDescent="0.2">
      <c r="A18" s="269"/>
      <c r="B18" s="270" t="s">
        <v>100</v>
      </c>
      <c r="C18" s="271" t="s">
        <v>131</v>
      </c>
      <c r="D18" s="272"/>
      <c r="E18" s="273"/>
      <c r="F18" s="274"/>
      <c r="G18" s="275">
        <f>SUM(G16:G17)</f>
        <v>0</v>
      </c>
      <c r="H18" s="276"/>
      <c r="I18" s="277">
        <f>SUM(I16:I17)</f>
        <v>0</v>
      </c>
      <c r="J18" s="276"/>
      <c r="K18" s="277">
        <f>SUM(K16:K17)</f>
        <v>0</v>
      </c>
      <c r="O18" s="259">
        <v>4</v>
      </c>
      <c r="BA18" s="278">
        <f>SUM(BA16:BA17)</f>
        <v>0</v>
      </c>
      <c r="BB18" s="278">
        <f>SUM(BB16:BB17)</f>
        <v>0</v>
      </c>
      <c r="BC18" s="278">
        <f>SUM(BC16:BC17)</f>
        <v>0</v>
      </c>
      <c r="BD18" s="278">
        <f>SUM(BD16:BD17)</f>
        <v>0</v>
      </c>
      <c r="BE18" s="278">
        <f>SUM(BE16:BE17)</f>
        <v>0</v>
      </c>
    </row>
    <row r="19" spans="1:80" x14ac:dyDescent="0.2">
      <c r="E19" s="232"/>
    </row>
    <row r="20" spans="1:80" x14ac:dyDescent="0.2">
      <c r="E20" s="232"/>
    </row>
    <row r="21" spans="1:80" x14ac:dyDescent="0.2">
      <c r="E21" s="232"/>
    </row>
    <row r="22" spans="1:80" x14ac:dyDescent="0.2">
      <c r="E22" s="232"/>
    </row>
    <row r="23" spans="1:80" x14ac:dyDescent="0.2">
      <c r="E23" s="232"/>
    </row>
    <row r="24" spans="1:80" x14ac:dyDescent="0.2">
      <c r="E24" s="232"/>
    </row>
    <row r="25" spans="1:80" x14ac:dyDescent="0.2">
      <c r="E25" s="232"/>
    </row>
    <row r="26" spans="1:80" x14ac:dyDescent="0.2">
      <c r="E26" s="232"/>
    </row>
    <row r="27" spans="1:80" x14ac:dyDescent="0.2">
      <c r="E27" s="232"/>
    </row>
    <row r="28" spans="1:80" x14ac:dyDescent="0.2">
      <c r="E28" s="232"/>
    </row>
    <row r="29" spans="1:80" x14ac:dyDescent="0.2">
      <c r="E29" s="232"/>
    </row>
    <row r="30" spans="1:80" x14ac:dyDescent="0.2">
      <c r="E30" s="232"/>
    </row>
    <row r="31" spans="1:80" x14ac:dyDescent="0.2">
      <c r="E31" s="232"/>
    </row>
    <row r="32" spans="1:80" x14ac:dyDescent="0.2">
      <c r="E32" s="232"/>
    </row>
    <row r="33" spans="1:7" x14ac:dyDescent="0.2">
      <c r="E33" s="232"/>
    </row>
    <row r="34" spans="1:7" x14ac:dyDescent="0.2">
      <c r="E34" s="232"/>
    </row>
    <row r="35" spans="1:7" x14ac:dyDescent="0.2">
      <c r="E35" s="232"/>
    </row>
    <row r="36" spans="1:7" x14ac:dyDescent="0.2">
      <c r="E36" s="232"/>
    </row>
    <row r="37" spans="1:7" x14ac:dyDescent="0.2">
      <c r="E37" s="232"/>
    </row>
    <row r="38" spans="1:7" x14ac:dyDescent="0.2">
      <c r="E38" s="232"/>
    </row>
    <row r="39" spans="1:7" x14ac:dyDescent="0.2">
      <c r="E39" s="232"/>
    </row>
    <row r="40" spans="1:7" x14ac:dyDescent="0.2">
      <c r="E40" s="232"/>
    </row>
    <row r="41" spans="1:7" x14ac:dyDescent="0.2">
      <c r="E41" s="232"/>
    </row>
    <row r="42" spans="1:7" x14ac:dyDescent="0.2">
      <c r="A42" s="268"/>
      <c r="B42" s="268"/>
      <c r="C42" s="268"/>
      <c r="D42" s="268"/>
      <c r="E42" s="268"/>
      <c r="F42" s="268"/>
      <c r="G42" s="268"/>
    </row>
    <row r="43" spans="1:7" x14ac:dyDescent="0.2">
      <c r="A43" s="268"/>
      <c r="B43" s="268"/>
      <c r="C43" s="268"/>
      <c r="D43" s="268"/>
      <c r="E43" s="268"/>
      <c r="F43" s="268"/>
      <c r="G43" s="268"/>
    </row>
    <row r="44" spans="1:7" x14ac:dyDescent="0.2">
      <c r="A44" s="268"/>
      <c r="B44" s="268"/>
      <c r="C44" s="268"/>
      <c r="D44" s="268"/>
      <c r="E44" s="268"/>
      <c r="F44" s="268"/>
      <c r="G44" s="268"/>
    </row>
    <row r="45" spans="1:7" x14ac:dyDescent="0.2">
      <c r="A45" s="268"/>
      <c r="B45" s="268"/>
      <c r="C45" s="268"/>
      <c r="D45" s="268"/>
      <c r="E45" s="268"/>
      <c r="F45" s="268"/>
      <c r="G45" s="268"/>
    </row>
    <row r="46" spans="1:7" x14ac:dyDescent="0.2">
      <c r="E46" s="232"/>
    </row>
    <row r="47" spans="1:7" x14ac:dyDescent="0.2">
      <c r="E47" s="232"/>
    </row>
    <row r="48" spans="1:7" x14ac:dyDescent="0.2">
      <c r="E48" s="232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E69" s="232"/>
    </row>
    <row r="70" spans="1:7" x14ac:dyDescent="0.2">
      <c r="E70" s="232"/>
    </row>
    <row r="71" spans="1:7" x14ac:dyDescent="0.2">
      <c r="E71" s="232"/>
    </row>
    <row r="72" spans="1:7" x14ac:dyDescent="0.2">
      <c r="E72" s="232"/>
    </row>
    <row r="73" spans="1:7" x14ac:dyDescent="0.2">
      <c r="E73" s="232"/>
    </row>
    <row r="74" spans="1:7" x14ac:dyDescent="0.2">
      <c r="E74" s="232"/>
    </row>
    <row r="75" spans="1:7" x14ac:dyDescent="0.2">
      <c r="E75" s="232"/>
    </row>
    <row r="76" spans="1:7" x14ac:dyDescent="0.2">
      <c r="E76" s="232"/>
    </row>
    <row r="77" spans="1:7" x14ac:dyDescent="0.2">
      <c r="A77" s="279"/>
      <c r="B77" s="279"/>
    </row>
    <row r="78" spans="1:7" x14ac:dyDescent="0.2">
      <c r="A78" s="268"/>
      <c r="B78" s="268"/>
      <c r="C78" s="280"/>
      <c r="D78" s="280"/>
      <c r="E78" s="281"/>
      <c r="F78" s="280"/>
      <c r="G78" s="282"/>
    </row>
    <row r="79" spans="1:7" x14ac:dyDescent="0.2">
      <c r="A79" s="283"/>
      <c r="B79" s="283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  <row r="86" spans="1:7" x14ac:dyDescent="0.2">
      <c r="A86" s="268"/>
      <c r="B86" s="268"/>
      <c r="C86" s="268"/>
      <c r="D86" s="268"/>
      <c r="E86" s="284"/>
      <c r="F86" s="268"/>
      <c r="G86" s="268"/>
    </row>
    <row r="87" spans="1:7" x14ac:dyDescent="0.2">
      <c r="A87" s="268"/>
      <c r="B87" s="268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10" zoomScaleNormal="100" workbookViewId="0"/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109</v>
      </c>
      <c r="D2" s="97" t="s">
        <v>109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144</v>
      </c>
      <c r="B5" s="110"/>
      <c r="C5" s="111" t="s">
        <v>145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3" t="s">
        <v>143</v>
      </c>
      <c r="D8" s="303"/>
      <c r="E8" s="304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3"/>
      <c r="D9" s="303"/>
      <c r="E9" s="304"/>
      <c r="F9" s="105"/>
      <c r="G9" s="126"/>
      <c r="H9" s="127"/>
    </row>
    <row r="10" spans="1:57" x14ac:dyDescent="0.2">
      <c r="A10" s="121" t="s">
        <v>43</v>
      </c>
      <c r="B10" s="105"/>
      <c r="C10" s="303" t="s">
        <v>142</v>
      </c>
      <c r="D10" s="303"/>
      <c r="E10" s="303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3"/>
      <c r="D11" s="303"/>
      <c r="E11" s="30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05"/>
      <c r="D12" s="305"/>
      <c r="E12" s="305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'0021  Rek'!E9</f>
        <v>0</v>
      </c>
      <c r="D15" s="149" t="str">
        <f>'0021  Rek'!A14</f>
        <v>Ztížené výrobní podmínky</v>
      </c>
      <c r="E15" s="150"/>
      <c r="F15" s="151"/>
      <c r="G15" s="148">
        <f>'0021  Rek'!I14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'0021  Rek'!F9</f>
        <v>0</v>
      </c>
      <c r="D16" s="101" t="str">
        <f>'0021  Rek'!A15</f>
        <v>Oborová přirážka</v>
      </c>
      <c r="E16" s="152"/>
      <c r="F16" s="153"/>
      <c r="G16" s="148">
        <f>'0021  Rek'!I15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'0021  Rek'!H9</f>
        <v>0</v>
      </c>
      <c r="D17" s="101" t="str">
        <f>'0021  Rek'!A16</f>
        <v>Přesun stavebních kapacit</v>
      </c>
      <c r="E17" s="152"/>
      <c r="F17" s="153"/>
      <c r="G17" s="148">
        <f>'0021  Rek'!I16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'0021  Rek'!G9</f>
        <v>0</v>
      </c>
      <c r="D18" s="101" t="str">
        <f>'0021  Rek'!A17</f>
        <v>Mimostaveništní doprava</v>
      </c>
      <c r="E18" s="152"/>
      <c r="F18" s="153"/>
      <c r="G18" s="148">
        <f>'0021  Rek'!I17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'0021  Rek'!A18</f>
        <v>Zařízení staveniště</v>
      </c>
      <c r="E19" s="152"/>
      <c r="F19" s="153"/>
      <c r="G19" s="148">
        <f>'0021  Rek'!I18</f>
        <v>0</v>
      </c>
    </row>
    <row r="20" spans="1:7" ht="15.95" customHeight="1" x14ac:dyDescent="0.2">
      <c r="A20" s="156"/>
      <c r="B20" s="147"/>
      <c r="C20" s="148"/>
      <c r="D20" s="101" t="str">
        <f>'0021  Rek'!A19</f>
        <v>Provoz investora</v>
      </c>
      <c r="E20" s="152"/>
      <c r="F20" s="153"/>
      <c r="G20" s="148">
        <f>'0021  Rek'!I19</f>
        <v>0</v>
      </c>
    </row>
    <row r="21" spans="1:7" ht="15.95" customHeight="1" x14ac:dyDescent="0.2">
      <c r="A21" s="156" t="s">
        <v>29</v>
      </c>
      <c r="B21" s="147"/>
      <c r="C21" s="148">
        <f>'0021  Rek'!I9</f>
        <v>0</v>
      </c>
      <c r="D21" s="101" t="str">
        <f>'0021  Rek'!A20</f>
        <v>Kompletační činnost (IČD)</v>
      </c>
      <c r="E21" s="152"/>
      <c r="F21" s="153"/>
      <c r="G21" s="148">
        <f>'0021  Rek'!I20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6" t="s">
        <v>61</v>
      </c>
      <c r="B23" s="307"/>
      <c r="C23" s="158">
        <f>C22+G23</f>
        <v>0</v>
      </c>
      <c r="D23" s="159" t="s">
        <v>62</v>
      </c>
      <c r="E23" s="160"/>
      <c r="F23" s="161"/>
      <c r="G23" s="148">
        <f>'0021  Rek'!H22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298">
        <f>C23-F32</f>
        <v>0</v>
      </c>
      <c r="G30" s="299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298">
        <f>ROUND(PRODUCT(F30,C31/100),0)</f>
        <v>0</v>
      </c>
      <c r="G31" s="299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298">
        <v>0</v>
      </c>
      <c r="G32" s="299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298">
        <f>ROUND(PRODUCT(F32,C33/100),0)</f>
        <v>0</v>
      </c>
      <c r="G33" s="299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0">
        <f>ROUND(SUM(F30:F33),0)</f>
        <v>0</v>
      </c>
      <c r="G34" s="301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02"/>
      <c r="C37" s="302"/>
      <c r="D37" s="302"/>
      <c r="E37" s="302"/>
      <c r="F37" s="302"/>
      <c r="G37" s="302"/>
      <c r="H37" s="1" t="s">
        <v>1</v>
      </c>
    </row>
    <row r="38" spans="1:8" ht="12.75" customHeight="1" x14ac:dyDescent="0.2">
      <c r="A38" s="185"/>
      <c r="B38" s="302"/>
      <c r="C38" s="302"/>
      <c r="D38" s="302"/>
      <c r="E38" s="302"/>
      <c r="F38" s="302"/>
      <c r="G38" s="302"/>
      <c r="H38" s="1" t="s">
        <v>1</v>
      </c>
    </row>
    <row r="39" spans="1:8" x14ac:dyDescent="0.2">
      <c r="A39" s="185"/>
      <c r="B39" s="302"/>
      <c r="C39" s="302"/>
      <c r="D39" s="302"/>
      <c r="E39" s="302"/>
      <c r="F39" s="302"/>
      <c r="G39" s="302"/>
      <c r="H39" s="1" t="s">
        <v>1</v>
      </c>
    </row>
    <row r="40" spans="1:8" x14ac:dyDescent="0.2">
      <c r="A40" s="185"/>
      <c r="B40" s="302"/>
      <c r="C40" s="302"/>
      <c r="D40" s="302"/>
      <c r="E40" s="302"/>
      <c r="F40" s="302"/>
      <c r="G40" s="302"/>
      <c r="H40" s="1" t="s">
        <v>1</v>
      </c>
    </row>
    <row r="41" spans="1:8" x14ac:dyDescent="0.2">
      <c r="A41" s="185"/>
      <c r="B41" s="302"/>
      <c r="C41" s="302"/>
      <c r="D41" s="302"/>
      <c r="E41" s="302"/>
      <c r="F41" s="302"/>
      <c r="G41" s="302"/>
      <c r="H41" s="1" t="s">
        <v>1</v>
      </c>
    </row>
    <row r="42" spans="1:8" x14ac:dyDescent="0.2">
      <c r="A42" s="185"/>
      <c r="B42" s="302"/>
      <c r="C42" s="302"/>
      <c r="D42" s="302"/>
      <c r="E42" s="302"/>
      <c r="F42" s="302"/>
      <c r="G42" s="302"/>
      <c r="H42" s="1" t="s">
        <v>1</v>
      </c>
    </row>
    <row r="43" spans="1:8" x14ac:dyDescent="0.2">
      <c r="A43" s="185"/>
      <c r="B43" s="302"/>
      <c r="C43" s="302"/>
      <c r="D43" s="302"/>
      <c r="E43" s="302"/>
      <c r="F43" s="302"/>
      <c r="G43" s="302"/>
      <c r="H43" s="1" t="s">
        <v>1</v>
      </c>
    </row>
    <row r="44" spans="1:8" ht="12.75" customHeight="1" x14ac:dyDescent="0.2">
      <c r="A44" s="185"/>
      <c r="B44" s="302"/>
      <c r="C44" s="302"/>
      <c r="D44" s="302"/>
      <c r="E44" s="302"/>
      <c r="F44" s="302"/>
      <c r="G44" s="302"/>
      <c r="H44" s="1" t="s">
        <v>1</v>
      </c>
    </row>
    <row r="45" spans="1:8" ht="12.75" customHeight="1" x14ac:dyDescent="0.2">
      <c r="A45" s="185"/>
      <c r="B45" s="302"/>
      <c r="C45" s="302"/>
      <c r="D45" s="302"/>
      <c r="E45" s="302"/>
      <c r="F45" s="302"/>
      <c r="G45" s="302"/>
      <c r="H45" s="1" t="s">
        <v>1</v>
      </c>
    </row>
    <row r="46" spans="1:8" x14ac:dyDescent="0.2">
      <c r="B46" s="297"/>
      <c r="C46" s="297"/>
      <c r="D46" s="297"/>
      <c r="E46" s="297"/>
      <c r="F46" s="297"/>
      <c r="G46" s="297"/>
    </row>
    <row r="47" spans="1:8" x14ac:dyDescent="0.2">
      <c r="B47" s="297"/>
      <c r="C47" s="297"/>
      <c r="D47" s="297"/>
      <c r="E47" s="297"/>
      <c r="F47" s="297"/>
      <c r="G47" s="297"/>
    </row>
    <row r="48" spans="1:8" x14ac:dyDescent="0.2">
      <c r="B48" s="297"/>
      <c r="C48" s="297"/>
      <c r="D48" s="297"/>
      <c r="E48" s="297"/>
      <c r="F48" s="297"/>
      <c r="G48" s="297"/>
    </row>
    <row r="49" spans="2:7" x14ac:dyDescent="0.2">
      <c r="B49" s="297"/>
      <c r="C49" s="297"/>
      <c r="D49" s="297"/>
      <c r="E49" s="297"/>
      <c r="F49" s="297"/>
      <c r="G49" s="297"/>
    </row>
    <row r="50" spans="2:7" x14ac:dyDescent="0.2">
      <c r="B50" s="297"/>
      <c r="C50" s="297"/>
      <c r="D50" s="297"/>
      <c r="E50" s="297"/>
      <c r="F50" s="297"/>
      <c r="G50" s="297"/>
    </row>
    <row r="51" spans="2:7" x14ac:dyDescent="0.2">
      <c r="B51" s="297"/>
      <c r="C51" s="297"/>
      <c r="D51" s="297"/>
      <c r="E51" s="297"/>
      <c r="F51" s="297"/>
      <c r="G51" s="29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3"/>
  <sheetViews>
    <sheetView workbookViewId="0">
      <selection sqref="A1:B1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08" t="s">
        <v>2</v>
      </c>
      <c r="B1" s="30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 x14ac:dyDescent="0.25">
      <c r="A2" s="310" t="s">
        <v>76</v>
      </c>
      <c r="B2" s="311"/>
      <c r="C2" s="192" t="s">
        <v>146</v>
      </c>
      <c r="D2" s="193"/>
      <c r="E2" s="194"/>
      <c r="F2" s="193"/>
      <c r="G2" s="312"/>
      <c r="H2" s="313"/>
      <c r="I2" s="31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85" t="str">
        <f>'0021  Pol'!B7</f>
        <v>4</v>
      </c>
      <c r="B7" s="62" t="str">
        <f>'0021  Pol'!C7</f>
        <v>Vodorovné konstrukce</v>
      </c>
      <c r="D7" s="204"/>
      <c r="E7" s="286">
        <f>'0021  Pol'!BA9</f>
        <v>0</v>
      </c>
      <c r="F7" s="287">
        <f>'0021  Pol'!BB9</f>
        <v>0</v>
      </c>
      <c r="G7" s="287">
        <f>'0021  Pol'!BC9</f>
        <v>0</v>
      </c>
      <c r="H7" s="287">
        <f>'0021  Pol'!BD9</f>
        <v>0</v>
      </c>
      <c r="I7" s="288">
        <f>'0021  Pol'!BE9</f>
        <v>0</v>
      </c>
    </row>
    <row r="8" spans="1:57" s="127" customFormat="1" ht="13.5" thickBot="1" x14ac:dyDescent="0.25">
      <c r="A8" s="285" t="str">
        <f>'0021  Pol'!B10</f>
        <v>99</v>
      </c>
      <c r="B8" s="62" t="str">
        <f>'0021  Pol'!C10</f>
        <v>Staveništní přesun hmot</v>
      </c>
      <c r="D8" s="204"/>
      <c r="E8" s="286">
        <f>'0021  Pol'!BA12</f>
        <v>0</v>
      </c>
      <c r="F8" s="287">
        <f>'0021  Pol'!BB12</f>
        <v>0</v>
      </c>
      <c r="G8" s="287">
        <f>'0021  Pol'!BC12</f>
        <v>0</v>
      </c>
      <c r="H8" s="287">
        <f>'0021  Pol'!BD12</f>
        <v>0</v>
      </c>
      <c r="I8" s="288">
        <f>'0021  Pol'!BE12</f>
        <v>0</v>
      </c>
    </row>
    <row r="9" spans="1:57" s="14" customFormat="1" ht="13.5" thickBot="1" x14ac:dyDescent="0.25">
      <c r="A9" s="205"/>
      <c r="B9" s="206" t="s">
        <v>79</v>
      </c>
      <c r="C9" s="206"/>
      <c r="D9" s="207"/>
      <c r="E9" s="208">
        <f>SUM(E7:E8)</f>
        <v>0</v>
      </c>
      <c r="F9" s="209">
        <f>SUM(F7:F8)</f>
        <v>0</v>
      </c>
      <c r="G9" s="209">
        <f>SUM(G7:G8)</f>
        <v>0</v>
      </c>
      <c r="H9" s="209">
        <f>SUM(H7:H8)</f>
        <v>0</v>
      </c>
      <c r="I9" s="210">
        <f>SUM(I7:I8)</f>
        <v>0</v>
      </c>
    </row>
    <row r="10" spans="1:57" x14ac:dyDescent="0.2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57" ht="19.5" customHeight="1" x14ac:dyDescent="0.25">
      <c r="A11" s="196" t="s">
        <v>80</v>
      </c>
      <c r="B11" s="196"/>
      <c r="C11" s="196"/>
      <c r="D11" s="196"/>
      <c r="E11" s="196"/>
      <c r="F11" s="196"/>
      <c r="G11" s="211"/>
      <c r="H11" s="196"/>
      <c r="I11" s="196"/>
      <c r="BA11" s="133"/>
      <c r="BB11" s="133"/>
      <c r="BC11" s="133"/>
      <c r="BD11" s="133"/>
      <c r="BE11" s="133"/>
    </row>
    <row r="12" spans="1:57" ht="13.5" thickBot="1" x14ac:dyDescent="0.25"/>
    <row r="13" spans="1:57" x14ac:dyDescent="0.2">
      <c r="A13" s="162" t="s">
        <v>81</v>
      </c>
      <c r="B13" s="163"/>
      <c r="C13" s="163"/>
      <c r="D13" s="212"/>
      <c r="E13" s="213" t="s">
        <v>82</v>
      </c>
      <c r="F13" s="214" t="s">
        <v>12</v>
      </c>
      <c r="G13" s="215" t="s">
        <v>83</v>
      </c>
      <c r="H13" s="216"/>
      <c r="I13" s="217" t="s">
        <v>82</v>
      </c>
    </row>
    <row r="14" spans="1:57" x14ac:dyDescent="0.2">
      <c r="A14" s="156" t="s">
        <v>134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ref="I14:I21" si="0">E14+F14*G14/100</f>
        <v>0</v>
      </c>
      <c r="BA14" s="1">
        <v>0</v>
      </c>
    </row>
    <row r="15" spans="1:57" x14ac:dyDescent="0.2">
      <c r="A15" s="156" t="s">
        <v>135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136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137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138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139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140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x14ac:dyDescent="0.2">
      <c r="A21" s="156" t="s">
        <v>141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ht="13.5" thickBot="1" x14ac:dyDescent="0.25">
      <c r="A22" s="224"/>
      <c r="B22" s="225" t="s">
        <v>84</v>
      </c>
      <c r="C22" s="226"/>
      <c r="D22" s="227"/>
      <c r="E22" s="228"/>
      <c r="F22" s="229"/>
      <c r="G22" s="229"/>
      <c r="H22" s="315">
        <f>SUM(I14:I21)</f>
        <v>0</v>
      </c>
      <c r="I22" s="316"/>
    </row>
    <row r="24" spans="1:53" x14ac:dyDescent="0.2">
      <c r="B24" s="14"/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5"/>
  <sheetViews>
    <sheetView showGridLines="0" showZeros="0" zoomScaleNormal="100" zoomScaleSheetLayoutView="100" workbookViewId="0">
      <selection activeCell="J1" sqref="J1:J65536 K1:K65536"/>
    </sheetView>
  </sheetViews>
  <sheetFormatPr defaultColWidth="9.140625"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5703125" style="232" customWidth="1"/>
    <col min="13" max="13" width="45.42578125" style="232" customWidth="1"/>
    <col min="14" max="16384" width="9.140625" style="232"/>
  </cols>
  <sheetData>
    <row r="1" spans="1:80" ht="15.75" x14ac:dyDescent="0.25">
      <c r="A1" s="317" t="s">
        <v>102</v>
      </c>
      <c r="B1" s="317"/>
      <c r="C1" s="317"/>
      <c r="D1" s="317"/>
      <c r="E1" s="317"/>
      <c r="F1" s="317"/>
      <c r="G1" s="317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08" t="s">
        <v>2</v>
      </c>
      <c r="B3" s="309"/>
      <c r="C3" s="186" t="s">
        <v>105</v>
      </c>
      <c r="D3" s="236"/>
      <c r="E3" s="237" t="s">
        <v>85</v>
      </c>
      <c r="F3" s="238" t="str">
        <f>'0021  Rek'!H1</f>
        <v/>
      </c>
      <c r="G3" s="239"/>
    </row>
    <row r="4" spans="1:80" ht="13.5" thickBot="1" x14ac:dyDescent="0.25">
      <c r="A4" s="318" t="s">
        <v>76</v>
      </c>
      <c r="B4" s="311"/>
      <c r="C4" s="192" t="s">
        <v>146</v>
      </c>
      <c r="D4" s="240"/>
      <c r="E4" s="319">
        <f>'0021  Rek'!G2</f>
        <v>0</v>
      </c>
      <c r="F4" s="320"/>
      <c r="G4" s="321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147</v>
      </c>
      <c r="C7" s="251" t="s">
        <v>148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150</v>
      </c>
      <c r="C8" s="262" t="s">
        <v>151</v>
      </c>
      <c r="D8" s="263" t="s">
        <v>119</v>
      </c>
      <c r="E8" s="264">
        <v>190</v>
      </c>
      <c r="F8" s="264">
        <v>0</v>
      </c>
      <c r="G8" s="265">
        <f>E8*F8</f>
        <v>0</v>
      </c>
      <c r="H8" s="266">
        <v>2.1215999999999999</v>
      </c>
      <c r="I8" s="267">
        <f>E8*H8</f>
        <v>403.10399999999998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9"/>
      <c r="B9" s="270" t="s">
        <v>100</v>
      </c>
      <c r="C9" s="271" t="s">
        <v>149</v>
      </c>
      <c r="D9" s="272"/>
      <c r="E9" s="273"/>
      <c r="F9" s="274"/>
      <c r="G9" s="275">
        <f>SUM(G7:G8)</f>
        <v>0</v>
      </c>
      <c r="H9" s="276"/>
      <c r="I9" s="277">
        <f>SUM(I7:I8)</f>
        <v>403.10399999999998</v>
      </c>
      <c r="J9" s="276"/>
      <c r="K9" s="277">
        <f>SUM(K7:K8)</f>
        <v>0</v>
      </c>
      <c r="O9" s="259">
        <v>4</v>
      </c>
      <c r="BA9" s="278">
        <f>SUM(BA7:BA8)</f>
        <v>0</v>
      </c>
      <c r="BB9" s="278">
        <f>SUM(BB7:BB8)</f>
        <v>0</v>
      </c>
      <c r="BC9" s="278">
        <f>SUM(BC7:BC8)</f>
        <v>0</v>
      </c>
      <c r="BD9" s="278">
        <f>SUM(BD7:BD8)</f>
        <v>0</v>
      </c>
      <c r="BE9" s="278">
        <f>SUM(BE7:BE8)</f>
        <v>0</v>
      </c>
    </row>
    <row r="10" spans="1:80" x14ac:dyDescent="0.2">
      <c r="A10" s="249" t="s">
        <v>97</v>
      </c>
      <c r="B10" s="250" t="s">
        <v>129</v>
      </c>
      <c r="C10" s="251" t="s">
        <v>130</v>
      </c>
      <c r="D10" s="252"/>
      <c r="E10" s="253"/>
      <c r="F10" s="253"/>
      <c r="G10" s="254"/>
      <c r="H10" s="255"/>
      <c r="I10" s="256"/>
      <c r="J10" s="257"/>
      <c r="K10" s="258"/>
      <c r="O10" s="259">
        <v>1</v>
      </c>
    </row>
    <row r="11" spans="1:80" x14ac:dyDescent="0.2">
      <c r="A11" s="260">
        <v>2</v>
      </c>
      <c r="B11" s="261" t="s">
        <v>152</v>
      </c>
      <c r="C11" s="262" t="s">
        <v>153</v>
      </c>
      <c r="D11" s="263" t="s">
        <v>154</v>
      </c>
      <c r="E11" s="264">
        <v>403.10399999999998</v>
      </c>
      <c r="F11" s="264">
        <v>0</v>
      </c>
      <c r="G11" s="265">
        <f>E11*F11</f>
        <v>0</v>
      </c>
      <c r="H11" s="266">
        <v>0</v>
      </c>
      <c r="I11" s="267">
        <f>E11*H11</f>
        <v>0</v>
      </c>
      <c r="J11" s="266"/>
      <c r="K11" s="267">
        <f>E11*J11</f>
        <v>0</v>
      </c>
      <c r="O11" s="259">
        <v>2</v>
      </c>
      <c r="AA11" s="232">
        <v>7</v>
      </c>
      <c r="AB11" s="232">
        <v>1</v>
      </c>
      <c r="AC11" s="232">
        <v>2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7</v>
      </c>
      <c r="CB11" s="259">
        <v>1</v>
      </c>
    </row>
    <row r="12" spans="1:80" x14ac:dyDescent="0.2">
      <c r="A12" s="269"/>
      <c r="B12" s="270" t="s">
        <v>100</v>
      </c>
      <c r="C12" s="271" t="s">
        <v>131</v>
      </c>
      <c r="D12" s="272"/>
      <c r="E12" s="273"/>
      <c r="F12" s="274"/>
      <c r="G12" s="275">
        <f>SUM(G10:G11)</f>
        <v>0</v>
      </c>
      <c r="H12" s="276"/>
      <c r="I12" s="277">
        <f>SUM(I10:I11)</f>
        <v>0</v>
      </c>
      <c r="J12" s="276"/>
      <c r="K12" s="277">
        <f>SUM(K10:K11)</f>
        <v>0</v>
      </c>
      <c r="O12" s="259">
        <v>4</v>
      </c>
      <c r="BA12" s="278">
        <f>SUM(BA10:BA11)</f>
        <v>0</v>
      </c>
      <c r="BB12" s="278">
        <f>SUM(BB10:BB11)</f>
        <v>0</v>
      </c>
      <c r="BC12" s="278">
        <f>SUM(BC10:BC11)</f>
        <v>0</v>
      </c>
      <c r="BD12" s="278">
        <f>SUM(BD10:BD11)</f>
        <v>0</v>
      </c>
      <c r="BE12" s="278">
        <f>SUM(BE10:BE11)</f>
        <v>0</v>
      </c>
    </row>
    <row r="13" spans="1:80" x14ac:dyDescent="0.2">
      <c r="E13" s="232"/>
    </row>
    <row r="14" spans="1:80" x14ac:dyDescent="0.2">
      <c r="E14" s="232"/>
    </row>
    <row r="15" spans="1:80" x14ac:dyDescent="0.2">
      <c r="E15" s="232"/>
    </row>
    <row r="16" spans="1:80" x14ac:dyDescent="0.2">
      <c r="E16" s="232"/>
    </row>
    <row r="17" spans="5:5" x14ac:dyDescent="0.2">
      <c r="E17" s="232"/>
    </row>
    <row r="18" spans="5:5" x14ac:dyDescent="0.2">
      <c r="E18" s="232"/>
    </row>
    <row r="19" spans="5:5" x14ac:dyDescent="0.2">
      <c r="E19" s="232"/>
    </row>
    <row r="20" spans="5:5" x14ac:dyDescent="0.2">
      <c r="E20" s="232"/>
    </row>
    <row r="21" spans="5:5" x14ac:dyDescent="0.2">
      <c r="E21" s="232"/>
    </row>
    <row r="22" spans="5:5" x14ac:dyDescent="0.2">
      <c r="E22" s="232"/>
    </row>
    <row r="23" spans="5:5" x14ac:dyDescent="0.2">
      <c r="E23" s="232"/>
    </row>
    <row r="24" spans="5:5" x14ac:dyDescent="0.2">
      <c r="E24" s="232"/>
    </row>
    <row r="25" spans="5:5" x14ac:dyDescent="0.2">
      <c r="E25" s="232"/>
    </row>
    <row r="26" spans="5:5" x14ac:dyDescent="0.2">
      <c r="E26" s="232"/>
    </row>
    <row r="27" spans="5:5" x14ac:dyDescent="0.2">
      <c r="E27" s="232"/>
    </row>
    <row r="28" spans="5:5" x14ac:dyDescent="0.2">
      <c r="E28" s="232"/>
    </row>
    <row r="29" spans="5:5" x14ac:dyDescent="0.2">
      <c r="E29" s="232"/>
    </row>
    <row r="30" spans="5:5" x14ac:dyDescent="0.2">
      <c r="E30" s="232"/>
    </row>
    <row r="31" spans="5:5" x14ac:dyDescent="0.2">
      <c r="E31" s="232"/>
    </row>
    <row r="32" spans="5:5" x14ac:dyDescent="0.2">
      <c r="E32" s="232"/>
    </row>
    <row r="33" spans="1:7" x14ac:dyDescent="0.2">
      <c r="E33" s="232"/>
    </row>
    <row r="34" spans="1:7" x14ac:dyDescent="0.2">
      <c r="E34" s="232"/>
    </row>
    <row r="35" spans="1:7" x14ac:dyDescent="0.2">
      <c r="E35" s="232"/>
    </row>
    <row r="36" spans="1:7" x14ac:dyDescent="0.2">
      <c r="A36" s="268"/>
      <c r="B36" s="268"/>
      <c r="C36" s="268"/>
      <c r="D36" s="268"/>
      <c r="E36" s="268"/>
      <c r="F36" s="268"/>
      <c r="G36" s="268"/>
    </row>
    <row r="37" spans="1:7" x14ac:dyDescent="0.2">
      <c r="A37" s="268"/>
      <c r="B37" s="268"/>
      <c r="C37" s="268"/>
      <c r="D37" s="268"/>
      <c r="E37" s="268"/>
      <c r="F37" s="268"/>
      <c r="G37" s="268"/>
    </row>
    <row r="38" spans="1:7" x14ac:dyDescent="0.2">
      <c r="A38" s="268"/>
      <c r="B38" s="268"/>
      <c r="C38" s="268"/>
      <c r="D38" s="268"/>
      <c r="E38" s="268"/>
      <c r="F38" s="268"/>
      <c r="G38" s="268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E40" s="232"/>
    </row>
    <row r="41" spans="1:7" x14ac:dyDescent="0.2">
      <c r="E41" s="232"/>
    </row>
    <row r="42" spans="1:7" x14ac:dyDescent="0.2">
      <c r="E42" s="232"/>
    </row>
    <row r="43" spans="1:7" x14ac:dyDescent="0.2">
      <c r="E43" s="232"/>
    </row>
    <row r="44" spans="1:7" x14ac:dyDescent="0.2">
      <c r="E44" s="232"/>
    </row>
    <row r="45" spans="1:7" x14ac:dyDescent="0.2">
      <c r="E45" s="232"/>
    </row>
    <row r="46" spans="1:7" x14ac:dyDescent="0.2">
      <c r="E46" s="232"/>
    </row>
    <row r="47" spans="1:7" x14ac:dyDescent="0.2">
      <c r="E47" s="232"/>
    </row>
    <row r="48" spans="1:7" x14ac:dyDescent="0.2">
      <c r="E48" s="232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E69" s="232"/>
    </row>
    <row r="70" spans="1:7" x14ac:dyDescent="0.2">
      <c r="E70" s="232"/>
    </row>
    <row r="71" spans="1:7" x14ac:dyDescent="0.2">
      <c r="A71" s="279"/>
      <c r="B71" s="279"/>
    </row>
    <row r="72" spans="1:7" x14ac:dyDescent="0.2">
      <c r="A72" s="268"/>
      <c r="B72" s="268"/>
      <c r="C72" s="280"/>
      <c r="D72" s="280"/>
      <c r="E72" s="281"/>
      <c r="F72" s="280"/>
      <c r="G72" s="282"/>
    </row>
    <row r="73" spans="1:7" x14ac:dyDescent="0.2">
      <c r="A73" s="283"/>
      <c r="B73" s="283"/>
      <c r="C73" s="268"/>
      <c r="D73" s="268"/>
      <c r="E73" s="284"/>
      <c r="F73" s="268"/>
      <c r="G73" s="268"/>
    </row>
    <row r="74" spans="1:7" x14ac:dyDescent="0.2">
      <c r="A74" s="268"/>
      <c r="B74" s="268"/>
      <c r="C74" s="268"/>
      <c r="D74" s="268"/>
      <c r="E74" s="284"/>
      <c r="F74" s="268"/>
      <c r="G74" s="268"/>
    </row>
    <row r="75" spans="1:7" x14ac:dyDescent="0.2">
      <c r="A75" s="268"/>
      <c r="B75" s="268"/>
      <c r="C75" s="268"/>
      <c r="D75" s="268"/>
      <c r="E75" s="284"/>
      <c r="F75" s="268"/>
      <c r="G75" s="268"/>
    </row>
    <row r="76" spans="1:7" x14ac:dyDescent="0.2">
      <c r="A76" s="268"/>
      <c r="B76" s="268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0020  KL</vt:lpstr>
      <vt:lpstr>0020  Rek</vt:lpstr>
      <vt:lpstr>0020  Pol</vt:lpstr>
      <vt:lpstr>0021  KL</vt:lpstr>
      <vt:lpstr>0021  Rek</vt:lpstr>
      <vt:lpstr>0021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'0020  Pol'!Názvy_tisku</vt:lpstr>
      <vt:lpstr>'0020  Rek'!Názvy_tisku</vt:lpstr>
      <vt:lpstr>'0021  Pol'!Názvy_tisku</vt:lpstr>
      <vt:lpstr>'0021  Rek'!Názvy_tisku</vt:lpstr>
      <vt:lpstr>Stavba!Objednatel</vt:lpstr>
      <vt:lpstr>Stavba!Objekt</vt:lpstr>
      <vt:lpstr>'0020  KL'!Oblast_tisku</vt:lpstr>
      <vt:lpstr>'0020  Pol'!Oblast_tisku</vt:lpstr>
      <vt:lpstr>'0020  Rek'!Oblast_tisku</vt:lpstr>
      <vt:lpstr>'0021  KL'!Oblast_tisku</vt:lpstr>
      <vt:lpstr>'0021  Pol'!Oblast_tisku</vt:lpstr>
      <vt:lpstr>'0021 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Dostál</dc:creator>
  <cp:lastModifiedBy>Starostka</cp:lastModifiedBy>
  <dcterms:created xsi:type="dcterms:W3CDTF">2019-01-11T08:43:33Z</dcterms:created>
  <dcterms:modified xsi:type="dcterms:W3CDTF">2021-01-18T09:21:40Z</dcterms:modified>
</cp:coreProperties>
</file>